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ranet.internal.ilr.lu/energie/March LU/Fournisseurs/Fourniture-par-defaut/"/>
    </mc:Choice>
  </mc:AlternateContent>
  <xr:revisionPtr revIDLastSave="0" documentId="13_ncr:1_{40E29B92-C0D5-47DA-91F9-48D90B0AE9F2}" xr6:coauthVersionLast="47" xr6:coauthVersionMax="47" xr10:uidLastSave="{00000000-0000-0000-0000-000000000000}"/>
  <bookViews>
    <workbookView xWindow="-120" yWindow="-120" windowWidth="29040" windowHeight="17520" xr2:uid="{C29EDD3C-774B-45EA-A114-5FE4A0071D1F}"/>
  </bookViews>
  <sheets>
    <sheet name="Monthly" sheetId="4" r:id="rId1"/>
    <sheet name="Chart1" sheetId="7" r:id="rId2"/>
  </sheets>
  <definedNames>
    <definedName name="FI">Monthly!$H$4</definedName>
    <definedName name="MS">Monthly!$H$2</definedName>
    <definedName name="PercentageBase">Monthly!$B$3</definedName>
    <definedName name="PercentagePeak">Monthly!$B$4</definedName>
    <definedName name="PercentageY1">Monthly!$E$2</definedName>
    <definedName name="PercentageY2">Monthly!$E$3</definedName>
    <definedName name="PercentageY3">Monthly!$E$4</definedName>
    <definedName name="PmB">Monthly!$H$3</definedName>
    <definedName name="YearlyConsumption">Monthly!$H$5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4" l="1"/>
  <c r="E3" i="4"/>
  <c r="E2" i="4"/>
  <c r="B4" i="4"/>
  <c r="K10" i="4" s="1"/>
  <c r="K11" i="4" l="1"/>
  <c r="K58" i="4"/>
  <c r="K59" i="4"/>
  <c r="K60" i="4"/>
  <c r="K57" i="4"/>
  <c r="E4" i="4"/>
  <c r="L60" i="4" s="1"/>
  <c r="L59" i="4"/>
  <c r="L23" i="4"/>
  <c r="L45" i="4"/>
  <c r="L29" i="4"/>
  <c r="L21" i="4"/>
  <c r="L13" i="4"/>
  <c r="K52" i="4"/>
  <c r="K43" i="4"/>
  <c r="K34" i="4"/>
  <c r="K49" i="4"/>
  <c r="K41" i="4"/>
  <c r="K56" i="4"/>
  <c r="K48" i="4"/>
  <c r="K40" i="4"/>
  <c r="K32" i="4"/>
  <c r="K24" i="4"/>
  <c r="K16" i="4"/>
  <c r="K51" i="4"/>
  <c r="K42" i="4"/>
  <c r="K17" i="4"/>
  <c r="K55" i="4"/>
  <c r="K47" i="4"/>
  <c r="K39" i="4"/>
  <c r="K31" i="4"/>
  <c r="K23" i="4"/>
  <c r="K15" i="4"/>
  <c r="K50" i="4"/>
  <c r="K18" i="4"/>
  <c r="K33" i="4"/>
  <c r="K54" i="4"/>
  <c r="K46" i="4"/>
  <c r="K38" i="4"/>
  <c r="K30" i="4"/>
  <c r="K22" i="4"/>
  <c r="K14" i="4"/>
  <c r="K35" i="4"/>
  <c r="K26" i="4"/>
  <c r="K25" i="4"/>
  <c r="K53" i="4"/>
  <c r="K45" i="4"/>
  <c r="K37" i="4"/>
  <c r="K29" i="4"/>
  <c r="K21" i="4"/>
  <c r="K13" i="4"/>
  <c r="K44" i="4"/>
  <c r="K36" i="4"/>
  <c r="K28" i="4"/>
  <c r="K20" i="4"/>
  <c r="K12" i="4"/>
  <c r="K27" i="4"/>
  <c r="K19" i="4"/>
  <c r="L11" i="4" l="1"/>
  <c r="L10" i="4"/>
  <c r="M10" i="4" s="1"/>
  <c r="N10" i="4" s="1"/>
  <c r="L51" i="4"/>
  <c r="M21" i="4"/>
  <c r="N21" i="4" s="1"/>
  <c r="L25" i="4"/>
  <c r="M25" i="4" s="1"/>
  <c r="L57" i="4"/>
  <c r="M57" i="4" s="1"/>
  <c r="L33" i="4"/>
  <c r="L41" i="4"/>
  <c r="M41" i="4" s="1"/>
  <c r="L26" i="4"/>
  <c r="M33" i="4"/>
  <c r="M23" i="4"/>
  <c r="L58" i="4"/>
  <c r="M58" i="4" s="1"/>
  <c r="M26" i="4"/>
  <c r="M13" i="4"/>
  <c r="M29" i="4"/>
  <c r="M59" i="4"/>
  <c r="M45" i="4"/>
  <c r="N45" i="4" s="1"/>
  <c r="L35" i="4"/>
  <c r="M35" i="4" s="1"/>
  <c r="M51" i="4"/>
  <c r="M60" i="4"/>
  <c r="L43" i="4"/>
  <c r="M43" i="4" s="1"/>
  <c r="M11" i="4"/>
  <c r="L22" i="4"/>
  <c r="L24" i="4"/>
  <c r="L32" i="4"/>
  <c r="M32" i="4" s="1"/>
  <c r="N32" i="4" s="1"/>
  <c r="L48" i="4"/>
  <c r="L47" i="4"/>
  <c r="M47" i="4" s="1"/>
  <c r="N47" i="4" s="1"/>
  <c r="L34" i="4"/>
  <c r="L12" i="4"/>
  <c r="M12" i="4" s="1"/>
  <c r="N12" i="4" s="1"/>
  <c r="L30" i="4"/>
  <c r="M30" i="4" s="1"/>
  <c r="N30" i="4" s="1"/>
  <c r="L31" i="4"/>
  <c r="M31" i="4" s="1"/>
  <c r="L42" i="4"/>
  <c r="L28" i="4"/>
  <c r="L38" i="4"/>
  <c r="M38" i="4" s="1"/>
  <c r="N38" i="4" s="1"/>
  <c r="L55" i="4"/>
  <c r="M55" i="4" s="1"/>
  <c r="N55" i="4" s="1"/>
  <c r="L50" i="4"/>
  <c r="L52" i="4"/>
  <c r="M52" i="4" s="1"/>
  <c r="N52" i="4" s="1"/>
  <c r="L46" i="4"/>
  <c r="L40" i="4"/>
  <c r="M40" i="4" s="1"/>
  <c r="N40" i="4" s="1"/>
  <c r="L49" i="4"/>
  <c r="L20" i="4"/>
  <c r="L37" i="4"/>
  <c r="M37" i="4" s="1"/>
  <c r="N37" i="4" s="1"/>
  <c r="L54" i="4"/>
  <c r="L15" i="4"/>
  <c r="M15" i="4" s="1"/>
  <c r="N15" i="4" s="1"/>
  <c r="L19" i="4"/>
  <c r="M19" i="4" s="1"/>
  <c r="N19" i="4" s="1"/>
  <c r="L36" i="4"/>
  <c r="L53" i="4"/>
  <c r="M53" i="4" s="1"/>
  <c r="N53" i="4" s="1"/>
  <c r="L39" i="4"/>
  <c r="M39" i="4" s="1"/>
  <c r="N39" i="4" s="1"/>
  <c r="L16" i="4"/>
  <c r="M16" i="4" s="1"/>
  <c r="N16" i="4" s="1"/>
  <c r="L18" i="4"/>
  <c r="M18" i="4" s="1"/>
  <c r="N18" i="4" s="1"/>
  <c r="L27" i="4"/>
  <c r="L44" i="4"/>
  <c r="L14" i="4"/>
  <c r="M14" i="4" s="1"/>
  <c r="N14" i="4" s="1"/>
  <c r="L17" i="4"/>
  <c r="L56" i="4"/>
  <c r="N23" i="4" l="1"/>
  <c r="N58" i="4"/>
  <c r="N31" i="4"/>
  <c r="N59" i="4"/>
  <c r="N13" i="4"/>
  <c r="N41" i="4"/>
  <c r="N29" i="4"/>
  <c r="N43" i="4"/>
  <c r="N11" i="4"/>
  <c r="N26" i="4"/>
  <c r="N33" i="4"/>
  <c r="N60" i="4"/>
  <c r="N57" i="4"/>
  <c r="N51" i="4"/>
  <c r="N25" i="4"/>
  <c r="N35" i="4"/>
  <c r="M17" i="4"/>
  <c r="M49" i="4"/>
  <c r="M46" i="4"/>
  <c r="M24" i="4"/>
  <c r="M56" i="4"/>
  <c r="M48" i="4"/>
  <c r="M28" i="4"/>
  <c r="M22" i="4"/>
  <c r="M42" i="4"/>
  <c r="M54" i="4"/>
  <c r="M20" i="4"/>
  <c r="M34" i="4"/>
  <c r="M27" i="4"/>
  <c r="M50" i="4"/>
  <c r="M44" i="4"/>
  <c r="M36" i="4"/>
  <c r="N56" i="4" l="1"/>
  <c r="N20" i="4"/>
  <c r="N24" i="4"/>
  <c r="N54" i="4"/>
  <c r="N46" i="4"/>
  <c r="N42" i="4"/>
  <c r="N22" i="4"/>
  <c r="N28" i="4"/>
  <c r="N49" i="4"/>
  <c r="N36" i="4"/>
  <c r="N44" i="4"/>
  <c r="N50" i="4"/>
  <c r="N17" i="4"/>
  <c r="N27" i="4"/>
  <c r="N34" i="4"/>
  <c r="N48" i="4"/>
</calcChain>
</file>

<file path=xl/sharedStrings.xml><?xml version="1.0" encoding="utf-8"?>
<sst xmlns="http://schemas.openxmlformats.org/spreadsheetml/2006/main" count="101" uniqueCount="100">
  <si>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</si>
  <si>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</si>
  <si>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</si>
  <si>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</si>
  <si>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</si>
  <si>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</si>
  <si>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</si>
  <si>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</si>
  <si>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</si>
  <si>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</si>
  <si>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</si>
  <si>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</si>
  <si>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</si>
  <si>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</si>
  <si>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</si>
  <si>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</si>
  <si>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</si>
  <si>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</si>
  <si>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</si>
  <si>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</si>
  <si>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</si>
  <si>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</si>
  <si>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</si>
  <si>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</si>
  <si>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</si>
  <si>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</si>
  <si>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</si>
  <si>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</si>
  <si>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</si>
  <si>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</si>
  <si>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</si>
  <si>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</si>
  <si>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</si>
  <si>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</si>
  <si>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</si>
  <si>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</si>
  <si>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</si>
  <si>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</si>
  <si>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</si>
  <si>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</si>
  <si>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</si>
  <si>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</si>
  <si>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</si>
  <si>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</si>
  <si>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</si>
  <si>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</si>
  <si>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</si>
  <si>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</si>
  <si>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DA Base</t>
  </si>
  <si>
    <t>DA Peak</t>
  </si>
  <si>
    <t>Y+1 Base</t>
  </si>
  <si>
    <t>Y+2 Base</t>
  </si>
  <si>
    <t>Y+3 Base</t>
  </si>
  <si>
    <t>Y+1 Peak</t>
  </si>
  <si>
    <t>Y+2 Peak</t>
  </si>
  <si>
    <t>Y+3 Peak</t>
  </si>
  <si>
    <t>Naturstroum</t>
  </si>
  <si>
    <t>Delivery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</si>
  <si>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</si>
  <si>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</si>
  <si>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</si>
  <si>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</si>
  <si>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</si>
  <si>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</si>
  <si>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</si>
  <si>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</si>
  <si>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</si>
  <si>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</si>
  <si>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€/mois</t>
  </si>
  <si>
    <t>a</t>
  </si>
  <si>
    <t>b</t>
  </si>
  <si>
    <t>c</t>
  </si>
  <si>
    <t>x</t>
  </si>
  <si>
    <t>y</t>
  </si>
  <si>
    <t>M</t>
  </si>
  <si>
    <t>N</t>
  </si>
  <si>
    <t>O</t>
  </si>
  <si>
    <t>MWh</t>
  </si>
  <si>
    <t>Q</t>
  </si>
  <si>
    <t>Conso/an</t>
  </si>
  <si>
    <t>Short Term (DA)</t>
  </si>
  <si>
    <t>Long Term</t>
  </si>
  <si>
    <t>Costs ILR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</si>
  <si>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</si>
  <si>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</si>
  <si>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</si>
  <si>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</si>
  <si>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</si>
  <si>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</si>
  <si>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</si>
  <si>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</si>
  <si>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</si>
  <si>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</si>
  <si>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</si>
  <si>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</si>
  <si>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SM+max</t>
  </si>
  <si>
    <t>PmB</t>
  </si>
  <si>
    <t>FI</t>
  </si>
  <si>
    <t>MS</t>
  </si>
  <si>
    <t>Marge de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</si>
</sst>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4" fontId="0" fillId="0" borderId="0" xfId="0" applyNumberFormat="1"/>
    <xf numFmtId="0" fontId="0" fillId="2" borderId="0" xfId="0" applyFill="1"/>
    <xf numFmtId="4" fontId="3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10" fontId="1" fillId="2" borderId="0" xfId="1" applyNumberFormat="1" applyFont="1" applyFill="1"/>
    <xf numFmtId="10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164" fontId="0" fillId="2" borderId="0" xfId="0" applyNumberFormat="1" applyFill="1"/>
    <xf numFmtId="3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00"/>
      <color rgb="FFFFD85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Monthly!$K$2</c:f>
          <c:strCache>
            <c:ptCount val="1"/>
            <c:pt idx="0">
              <c:v>Prix par MWh pour une consom. annuelle de 4 MWh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1"/>
          <c:order val="0"/>
          <c:tx>
            <c:strRef>
              <c:f>Monthly!$K$9</c:f>
              <c:strCache>
                <c:ptCount val="1"/>
                <c:pt idx="0">
                  <c:v>Short Term (DA)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Monthly!$A$10:$A$60</c:f>
              <c:strCache>
                <c:ptCount val="51"/>
                <c:pt idx="0">
                  <c:v>2021-01</c:v>
                </c:pt>
                <c:pt idx="1">
                  <c:v>2021-02</c:v>
                </c:pt>
                <c:pt idx="2">
                  <c:v>2021-03</c:v>
                </c:pt>
                <c:pt idx="3">
                  <c:v>2021-04</c:v>
                </c:pt>
                <c:pt idx="4">
                  <c:v>2021-05</c:v>
                </c:pt>
                <c:pt idx="5">
                  <c:v>2021-06</c:v>
                </c:pt>
                <c:pt idx="6">
                  <c:v>2021-07</c:v>
                </c:pt>
                <c:pt idx="7">
                  <c:v>2021-08</c:v>
                </c:pt>
                <c:pt idx="8">
                  <c:v>2021-09</c:v>
                </c:pt>
                <c:pt idx="9">
                  <c:v>2021-10</c:v>
                </c:pt>
                <c:pt idx="10">
                  <c:v>2021-11</c:v>
                </c:pt>
                <c:pt idx="11">
                  <c:v>2021-12</c:v>
                </c:pt>
                <c:pt idx="12">
                  <c:v>2022-01</c:v>
                </c:pt>
                <c:pt idx="13">
                  <c:v>2022-02</c:v>
                </c:pt>
                <c:pt idx="14">
                  <c:v>2022-03</c:v>
                </c:pt>
                <c:pt idx="15">
                  <c:v>2022-04</c:v>
                </c:pt>
                <c:pt idx="16">
                  <c:v>2022-05</c:v>
                </c:pt>
                <c:pt idx="17">
                  <c:v>2022-06</c:v>
                </c:pt>
                <c:pt idx="18">
                  <c:v>2022-07</c:v>
                </c:pt>
                <c:pt idx="19">
                  <c:v>2022-08</c:v>
                </c:pt>
                <c:pt idx="20">
                  <c:v>2022-09</c:v>
                </c:pt>
                <c:pt idx="21">
                  <c:v>2022-10</c:v>
                </c:pt>
                <c:pt idx="22">
                  <c:v>2022-11</c:v>
                </c:pt>
                <c:pt idx="23">
                  <c:v>2022-12</c:v>
                </c:pt>
                <c:pt idx="24">
                  <c:v>2023-01</c:v>
                </c:pt>
                <c:pt idx="25">
                  <c:v>2023-02</c:v>
                </c:pt>
                <c:pt idx="26">
                  <c:v>2023-03</c:v>
                </c:pt>
                <c:pt idx="27">
                  <c:v>2023-04</c:v>
                </c:pt>
                <c:pt idx="28">
                  <c:v>2023-05</c:v>
                </c:pt>
                <c:pt idx="29">
                  <c:v>2023-06</c:v>
                </c:pt>
                <c:pt idx="30">
                  <c:v>2023-07</c:v>
                </c:pt>
                <c:pt idx="31">
                  <c:v>2023-08</c:v>
                </c:pt>
                <c:pt idx="32">
                  <c:v>2023-09</c:v>
                </c:pt>
                <c:pt idx="33">
                  <c:v>2023-10</c:v>
                </c:pt>
                <c:pt idx="34">
                  <c:v>2023-11</c:v>
                </c:pt>
                <c:pt idx="35">
                  <c:v>2023-12</c:v>
                </c:pt>
                <c:pt idx="36">
                  <c:v>2024-01</c:v>
                </c:pt>
                <c:pt idx="37">
                  <c:v>2024-02</c:v>
                </c:pt>
                <c:pt idx="38">
                  <c:v>2024-03</c:v>
                </c:pt>
                <c:pt idx="39">
                  <c:v>2024-04</c:v>
                </c:pt>
                <c:pt idx="40">
                  <c:v>2024-05</c:v>
                </c:pt>
                <c:pt idx="41">
                  <c:v>2024-06</c:v>
                </c:pt>
                <c:pt idx="42">
                  <c:v>2024-07</c:v>
                </c:pt>
                <c:pt idx="43">
                  <c:v>2024-08</c:v>
                </c:pt>
                <c:pt idx="44">
                  <c:v>2024-09</c:v>
                </c:pt>
                <c:pt idx="45">
                  <c:v>2024-10</c:v>
                </c:pt>
                <c:pt idx="46">
                  <c:v>2024-11</c:v>
                </c:pt>
                <c:pt idx="47">
                  <c:v>2024-12</c:v>
                </c:pt>
                <c:pt idx="48">
                  <c:v>2025-01</c:v>
                </c:pt>
                <c:pt idx="49">
                  <c:v>2025-02</c:v>
                </c:pt>
                <c:pt idx="50">
                  <c:v>2025-03</c:v>
                </c:pt>
              </c:strCache>
            </c:strRef>
          </c:cat>
          <c:val>
            <c:numRef>
              <c:f>Monthly!$K$10:$K$60</c:f>
              <c:numCache>
                <c:formatCode>#,##0.00</c:formatCode>
                <c:ptCount val="51"/>
                <c:pt idx="0">
                  <c:v>53.923672715053776</c:v>
                </c:pt>
                <c:pt idx="1">
                  <c:v>49.540395833333342</c:v>
                </c:pt>
                <c:pt idx="2">
                  <c:v>47.229881192202356</c:v>
                </c:pt>
                <c:pt idx="3">
                  <c:v>53.121234722222212</c:v>
                </c:pt>
                <c:pt idx="4">
                  <c:v>52.777762768817269</c:v>
                </c:pt>
                <c:pt idx="5">
                  <c:v>74.041947916666658</c:v>
                </c:pt>
                <c:pt idx="6">
                  <c:v>81.253823924731179</c:v>
                </c:pt>
                <c:pt idx="7">
                  <c:v>82.863571236559224</c:v>
                </c:pt>
                <c:pt idx="8">
                  <c:v>129.28742638888926</c:v>
                </c:pt>
                <c:pt idx="9">
                  <c:v>141.75837938406585</c:v>
                </c:pt>
                <c:pt idx="10">
                  <c:v>180.38977361111108</c:v>
                </c:pt>
                <c:pt idx="11">
                  <c:v>227.01588776881866</c:v>
                </c:pt>
                <c:pt idx="12">
                  <c:v>171.13784072580719</c:v>
                </c:pt>
                <c:pt idx="13">
                  <c:v>130.14148214285669</c:v>
                </c:pt>
                <c:pt idx="14">
                  <c:v>251.57187946641801</c:v>
                </c:pt>
                <c:pt idx="15">
                  <c:v>164.98341319444461</c:v>
                </c:pt>
                <c:pt idx="16">
                  <c:v>175.68259610215128</c:v>
                </c:pt>
                <c:pt idx="17">
                  <c:v>216.7249048611119</c:v>
                </c:pt>
                <c:pt idx="18">
                  <c:v>311.19311559139811</c:v>
                </c:pt>
                <c:pt idx="19">
                  <c:v>463.95178427419273</c:v>
                </c:pt>
                <c:pt idx="20">
                  <c:v>347.82096874999911</c:v>
                </c:pt>
                <c:pt idx="21">
                  <c:v>154.11186989608058</c:v>
                </c:pt>
                <c:pt idx="22">
                  <c:v>178.27898541666661</c:v>
                </c:pt>
                <c:pt idx="23">
                  <c:v>257.97332930107495</c:v>
                </c:pt>
                <c:pt idx="24">
                  <c:v>120.5569697580645</c:v>
                </c:pt>
                <c:pt idx="25">
                  <c:v>129.15122023809511</c:v>
                </c:pt>
                <c:pt idx="26">
                  <c:v>102.85231214453196</c:v>
                </c:pt>
                <c:pt idx="27">
                  <c:v>99.695045833333396</c:v>
                </c:pt>
                <c:pt idx="28">
                  <c:v>79.8117466397849</c:v>
                </c:pt>
                <c:pt idx="29">
                  <c:v>93.160515277777577</c:v>
                </c:pt>
                <c:pt idx="30">
                  <c:v>75.523853494623467</c:v>
                </c:pt>
                <c:pt idx="31">
                  <c:v>93.51960752688187</c:v>
                </c:pt>
                <c:pt idx="32">
                  <c:v>100.62927152777769</c:v>
                </c:pt>
                <c:pt idx="33">
                  <c:v>88.553132030742574</c:v>
                </c:pt>
                <c:pt idx="34">
                  <c:v>93.323486111111123</c:v>
                </c:pt>
                <c:pt idx="35">
                  <c:v>70.23195295698919</c:v>
                </c:pt>
                <c:pt idx="36">
                  <c:v>77.941039650537732</c:v>
                </c:pt>
                <c:pt idx="37">
                  <c:v>62.187453304597696</c:v>
                </c:pt>
                <c:pt idx="38">
                  <c:v>64.684652813354873</c:v>
                </c:pt>
                <c:pt idx="39">
                  <c:v>61.318329861111231</c:v>
                </c:pt>
                <c:pt idx="40">
                  <c:v>65.135495295698846</c:v>
                </c:pt>
                <c:pt idx="41">
                  <c:v>70.588068055555269</c:v>
                </c:pt>
                <c:pt idx="42">
                  <c:v>65.348152553763455</c:v>
                </c:pt>
                <c:pt idx="43">
                  <c:v>79.584237903225812</c:v>
                </c:pt>
                <c:pt idx="44">
                  <c:v>77.544555555555576</c:v>
                </c:pt>
                <c:pt idx="45">
                  <c:v>87.030176656202485</c:v>
                </c:pt>
                <c:pt idx="46">
                  <c:v>116.40300694444485</c:v>
                </c:pt>
                <c:pt idx="47">
                  <c:v>111.86595833333374</c:v>
                </c:pt>
                <c:pt idx="48">
                  <c:v>116.29728629032294</c:v>
                </c:pt>
                <c:pt idx="49">
                  <c:v>129.5120424107146</c:v>
                </c:pt>
                <c:pt idx="50">
                  <c:v>93.615835849650296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73-4699-B795-7205C07B50AB}"/>
            </c:ext>
          </c:extLst>
        </c:ser>
        <c:ser>
          <c:idx val="12"/>
          <c:order val="1"/>
          <c:tx>
            <c:strRef>
              <c:f>Monthly!$L$9</c:f>
              <c:strCache>
                <c:ptCount val="1"/>
                <c:pt idx="0">
                  <c:v>Long Term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Monthly!$A$10:$A$60</c:f>
              <c:strCache>
                <c:ptCount val="51"/>
                <c:pt idx="0">
                  <c:v>2021-01</c:v>
                </c:pt>
                <c:pt idx="1">
                  <c:v>2021-02</c:v>
                </c:pt>
                <c:pt idx="2">
                  <c:v>2021-03</c:v>
                </c:pt>
                <c:pt idx="3">
                  <c:v>2021-04</c:v>
                </c:pt>
                <c:pt idx="4">
                  <c:v>2021-05</c:v>
                </c:pt>
                <c:pt idx="5">
                  <c:v>2021-06</c:v>
                </c:pt>
                <c:pt idx="6">
                  <c:v>2021-07</c:v>
                </c:pt>
                <c:pt idx="7">
                  <c:v>2021-08</c:v>
                </c:pt>
                <c:pt idx="8">
                  <c:v>2021-09</c:v>
                </c:pt>
                <c:pt idx="9">
                  <c:v>2021-10</c:v>
                </c:pt>
                <c:pt idx="10">
                  <c:v>2021-11</c:v>
                </c:pt>
                <c:pt idx="11">
                  <c:v>2021-12</c:v>
                </c:pt>
                <c:pt idx="12">
                  <c:v>2022-01</c:v>
                </c:pt>
                <c:pt idx="13">
                  <c:v>2022-02</c:v>
                </c:pt>
                <c:pt idx="14">
                  <c:v>2022-03</c:v>
                </c:pt>
                <c:pt idx="15">
                  <c:v>2022-04</c:v>
                </c:pt>
                <c:pt idx="16">
                  <c:v>2022-05</c:v>
                </c:pt>
                <c:pt idx="17">
                  <c:v>2022-06</c:v>
                </c:pt>
                <c:pt idx="18">
                  <c:v>2022-07</c:v>
                </c:pt>
                <c:pt idx="19">
                  <c:v>2022-08</c:v>
                </c:pt>
                <c:pt idx="20">
                  <c:v>2022-09</c:v>
                </c:pt>
                <c:pt idx="21">
                  <c:v>2022-10</c:v>
                </c:pt>
                <c:pt idx="22">
                  <c:v>2022-11</c:v>
                </c:pt>
                <c:pt idx="23">
                  <c:v>2022-12</c:v>
                </c:pt>
                <c:pt idx="24">
                  <c:v>2023-01</c:v>
                </c:pt>
                <c:pt idx="25">
                  <c:v>2023-02</c:v>
                </c:pt>
                <c:pt idx="26">
                  <c:v>2023-03</c:v>
                </c:pt>
                <c:pt idx="27">
                  <c:v>2023-04</c:v>
                </c:pt>
                <c:pt idx="28">
                  <c:v>2023-05</c:v>
                </c:pt>
                <c:pt idx="29">
                  <c:v>2023-06</c:v>
                </c:pt>
                <c:pt idx="30">
                  <c:v>2023-07</c:v>
                </c:pt>
                <c:pt idx="31">
                  <c:v>2023-08</c:v>
                </c:pt>
                <c:pt idx="32">
                  <c:v>2023-09</c:v>
                </c:pt>
                <c:pt idx="33">
                  <c:v>2023-10</c:v>
                </c:pt>
                <c:pt idx="34">
                  <c:v>2023-11</c:v>
                </c:pt>
                <c:pt idx="35">
                  <c:v>2023-12</c:v>
                </c:pt>
                <c:pt idx="36">
                  <c:v>2024-01</c:v>
                </c:pt>
                <c:pt idx="37">
                  <c:v>2024-02</c:v>
                </c:pt>
                <c:pt idx="38">
                  <c:v>2024-03</c:v>
                </c:pt>
                <c:pt idx="39">
                  <c:v>2024-04</c:v>
                </c:pt>
                <c:pt idx="40">
                  <c:v>2024-05</c:v>
                </c:pt>
                <c:pt idx="41">
                  <c:v>2024-06</c:v>
                </c:pt>
                <c:pt idx="42">
                  <c:v>2024-07</c:v>
                </c:pt>
                <c:pt idx="43">
                  <c:v>2024-08</c:v>
                </c:pt>
                <c:pt idx="44">
                  <c:v>2024-09</c:v>
                </c:pt>
                <c:pt idx="45">
                  <c:v>2024-10</c:v>
                </c:pt>
                <c:pt idx="46">
                  <c:v>2024-11</c:v>
                </c:pt>
                <c:pt idx="47">
                  <c:v>2024-12</c:v>
                </c:pt>
                <c:pt idx="48">
                  <c:v>2025-01</c:v>
                </c:pt>
                <c:pt idx="49">
                  <c:v>2025-02</c:v>
                </c:pt>
                <c:pt idx="50">
                  <c:v>2025-03</c:v>
                </c:pt>
              </c:strCache>
            </c:strRef>
          </c:cat>
          <c:val>
            <c:numRef>
              <c:f>Monthly!$L$10:$L$60</c:f>
              <c:numCache>
                <c:formatCode>#,##0.00</c:formatCode>
                <c:ptCount val="51"/>
                <c:pt idx="0">
                  <c:v>44.40598139906426</c:v>
                </c:pt>
                <c:pt idx="1">
                  <c:v>44.40598139906426</c:v>
                </c:pt>
                <c:pt idx="2">
                  <c:v>44.40598139906426</c:v>
                </c:pt>
                <c:pt idx="3">
                  <c:v>44.40598139906426</c:v>
                </c:pt>
                <c:pt idx="4">
                  <c:v>44.40598139906426</c:v>
                </c:pt>
                <c:pt idx="5">
                  <c:v>44.40598139906426</c:v>
                </c:pt>
                <c:pt idx="6">
                  <c:v>44.40598139906426</c:v>
                </c:pt>
                <c:pt idx="7">
                  <c:v>44.40598139906426</c:v>
                </c:pt>
                <c:pt idx="8">
                  <c:v>44.40598139906426</c:v>
                </c:pt>
                <c:pt idx="9">
                  <c:v>44.40598139906426</c:v>
                </c:pt>
                <c:pt idx="10">
                  <c:v>44.40598139906426</c:v>
                </c:pt>
                <c:pt idx="11">
                  <c:v>44.40598139906426</c:v>
                </c:pt>
                <c:pt idx="12">
                  <c:v>62.109194285566652</c:v>
                </c:pt>
                <c:pt idx="13">
                  <c:v>62.109194285566652</c:v>
                </c:pt>
                <c:pt idx="14">
                  <c:v>62.109194285566652</c:v>
                </c:pt>
                <c:pt idx="15">
                  <c:v>62.109194285566652</c:v>
                </c:pt>
                <c:pt idx="16">
                  <c:v>62.109194285566652</c:v>
                </c:pt>
                <c:pt idx="17">
                  <c:v>62.109194285566652</c:v>
                </c:pt>
                <c:pt idx="18">
                  <c:v>62.109194285566652</c:v>
                </c:pt>
                <c:pt idx="19">
                  <c:v>62.109194285566652</c:v>
                </c:pt>
                <c:pt idx="20">
                  <c:v>62.109194285566652</c:v>
                </c:pt>
                <c:pt idx="21">
                  <c:v>62.109194285566652</c:v>
                </c:pt>
                <c:pt idx="22">
                  <c:v>62.109194285566652</c:v>
                </c:pt>
                <c:pt idx="23">
                  <c:v>62.109194285566652</c:v>
                </c:pt>
                <c:pt idx="24">
                  <c:v>144.64454301116939</c:v>
                </c:pt>
                <c:pt idx="25">
                  <c:v>144.64454301116939</c:v>
                </c:pt>
                <c:pt idx="26">
                  <c:v>144.64454301116939</c:v>
                </c:pt>
                <c:pt idx="27">
                  <c:v>144.64454301116939</c:v>
                </c:pt>
                <c:pt idx="28">
                  <c:v>144.64454301116939</c:v>
                </c:pt>
                <c:pt idx="29">
                  <c:v>144.64454301116939</c:v>
                </c:pt>
                <c:pt idx="30">
                  <c:v>144.64454301116939</c:v>
                </c:pt>
                <c:pt idx="31">
                  <c:v>144.64454301116939</c:v>
                </c:pt>
                <c:pt idx="32">
                  <c:v>144.64454301116939</c:v>
                </c:pt>
                <c:pt idx="33">
                  <c:v>144.64454301116939</c:v>
                </c:pt>
                <c:pt idx="34">
                  <c:v>144.64454301116939</c:v>
                </c:pt>
                <c:pt idx="35">
                  <c:v>144.64454301116939</c:v>
                </c:pt>
                <c:pt idx="36">
                  <c:v>137.96243718876249</c:v>
                </c:pt>
                <c:pt idx="37">
                  <c:v>137.96243718876249</c:v>
                </c:pt>
                <c:pt idx="38">
                  <c:v>137.96243718876249</c:v>
                </c:pt>
                <c:pt idx="39">
                  <c:v>137.96243718876249</c:v>
                </c:pt>
                <c:pt idx="40">
                  <c:v>137.96243718876249</c:v>
                </c:pt>
                <c:pt idx="41">
                  <c:v>137.96243718876249</c:v>
                </c:pt>
                <c:pt idx="42">
                  <c:v>137.96243718876249</c:v>
                </c:pt>
                <c:pt idx="43">
                  <c:v>137.96243718876249</c:v>
                </c:pt>
                <c:pt idx="44">
                  <c:v>137.96243718876249</c:v>
                </c:pt>
                <c:pt idx="45">
                  <c:v>137.96243718876249</c:v>
                </c:pt>
                <c:pt idx="46">
                  <c:v>137.96243718876249</c:v>
                </c:pt>
                <c:pt idx="47">
                  <c:v>137.96243718876249</c:v>
                </c:pt>
                <c:pt idx="48">
                  <c:v>125.13596843973679</c:v>
                </c:pt>
                <c:pt idx="49">
                  <c:v>125.13596843973679</c:v>
                </c:pt>
                <c:pt idx="50">
                  <c:v>125.13596843973679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DE73-4699-B795-7205C07B50AB}"/>
            </c:ext>
          </c:extLst>
        </c:ser>
        <c:ser>
          <c:idx val="15"/>
          <c:order val="2"/>
          <c:tx>
            <c:strRef>
              <c:f>Monthly!$N$9</c:f>
              <c:strCache>
                <c:ptCount val="1"/>
                <c:pt idx="0">
                  <c:v>Costs ILR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Monthly!$A$10:$A$60</c:f>
              <c:strCache>
                <c:ptCount val="51"/>
                <c:pt idx="0">
                  <c:v>2021-01</c:v>
                </c:pt>
                <c:pt idx="1">
                  <c:v>2021-02</c:v>
                </c:pt>
                <c:pt idx="2">
                  <c:v>2021-03</c:v>
                </c:pt>
                <c:pt idx="3">
                  <c:v>2021-04</c:v>
                </c:pt>
                <c:pt idx="4">
                  <c:v>2021-05</c:v>
                </c:pt>
                <c:pt idx="5">
                  <c:v>2021-06</c:v>
                </c:pt>
                <c:pt idx="6">
                  <c:v>2021-07</c:v>
                </c:pt>
                <c:pt idx="7">
                  <c:v>2021-08</c:v>
                </c:pt>
                <c:pt idx="8">
                  <c:v>2021-09</c:v>
                </c:pt>
                <c:pt idx="9">
                  <c:v>2021-10</c:v>
                </c:pt>
                <c:pt idx="10">
                  <c:v>2021-11</c:v>
                </c:pt>
                <c:pt idx="11">
                  <c:v>2021-12</c:v>
                </c:pt>
                <c:pt idx="12">
                  <c:v>2022-01</c:v>
                </c:pt>
                <c:pt idx="13">
                  <c:v>2022-02</c:v>
                </c:pt>
                <c:pt idx="14">
                  <c:v>2022-03</c:v>
                </c:pt>
                <c:pt idx="15">
                  <c:v>2022-04</c:v>
                </c:pt>
                <c:pt idx="16">
                  <c:v>2022-05</c:v>
                </c:pt>
                <c:pt idx="17">
                  <c:v>2022-06</c:v>
                </c:pt>
                <c:pt idx="18">
                  <c:v>2022-07</c:v>
                </c:pt>
                <c:pt idx="19">
                  <c:v>2022-08</c:v>
                </c:pt>
                <c:pt idx="20">
                  <c:v>2022-09</c:v>
                </c:pt>
                <c:pt idx="21">
                  <c:v>2022-10</c:v>
                </c:pt>
                <c:pt idx="22">
                  <c:v>2022-11</c:v>
                </c:pt>
                <c:pt idx="23">
                  <c:v>2022-12</c:v>
                </c:pt>
                <c:pt idx="24">
                  <c:v>2023-01</c:v>
                </c:pt>
                <c:pt idx="25">
                  <c:v>2023-02</c:v>
                </c:pt>
                <c:pt idx="26">
                  <c:v>2023-03</c:v>
                </c:pt>
                <c:pt idx="27">
                  <c:v>2023-04</c:v>
                </c:pt>
                <c:pt idx="28">
                  <c:v>2023-05</c:v>
                </c:pt>
                <c:pt idx="29">
                  <c:v>2023-06</c:v>
                </c:pt>
                <c:pt idx="30">
                  <c:v>2023-07</c:v>
                </c:pt>
                <c:pt idx="31">
                  <c:v>2023-08</c:v>
                </c:pt>
                <c:pt idx="32">
                  <c:v>2023-09</c:v>
                </c:pt>
                <c:pt idx="33">
                  <c:v>2023-10</c:v>
                </c:pt>
                <c:pt idx="34">
                  <c:v>2023-11</c:v>
                </c:pt>
                <c:pt idx="35">
                  <c:v>2023-12</c:v>
                </c:pt>
                <c:pt idx="36">
                  <c:v>2024-01</c:v>
                </c:pt>
                <c:pt idx="37">
                  <c:v>2024-02</c:v>
                </c:pt>
                <c:pt idx="38">
                  <c:v>2024-03</c:v>
                </c:pt>
                <c:pt idx="39">
                  <c:v>2024-04</c:v>
                </c:pt>
                <c:pt idx="40">
                  <c:v>2024-05</c:v>
                </c:pt>
                <c:pt idx="41">
                  <c:v>2024-06</c:v>
                </c:pt>
                <c:pt idx="42">
                  <c:v>2024-07</c:v>
                </c:pt>
                <c:pt idx="43">
                  <c:v>2024-08</c:v>
                </c:pt>
                <c:pt idx="44">
                  <c:v>2024-09</c:v>
                </c:pt>
                <c:pt idx="45">
                  <c:v>2024-10</c:v>
                </c:pt>
                <c:pt idx="46">
                  <c:v>2024-11</c:v>
                </c:pt>
                <c:pt idx="47">
                  <c:v>2024-12</c:v>
                </c:pt>
                <c:pt idx="48">
                  <c:v>2025-01</c:v>
                </c:pt>
                <c:pt idx="49">
                  <c:v>2025-02</c:v>
                </c:pt>
                <c:pt idx="50">
                  <c:v>2025-03</c:v>
                </c:pt>
              </c:strCache>
            </c:strRef>
          </c:cat>
          <c:val>
            <c:numRef>
              <c:f>Monthly!$N$10:$N$60</c:f>
              <c:numCache>
                <c:formatCode>#,##0.00</c:formatCode>
                <c:ptCount val="51"/>
                <c:pt idx="0">
                  <c:v>108.92367271505378</c:v>
                </c:pt>
                <c:pt idx="1">
                  <c:v>104.54039583333335</c:v>
                </c:pt>
                <c:pt idx="2">
                  <c:v>102.22988119220236</c:v>
                </c:pt>
                <c:pt idx="3">
                  <c:v>108.12123472222221</c:v>
                </c:pt>
                <c:pt idx="4">
                  <c:v>107.77776276881727</c:v>
                </c:pt>
                <c:pt idx="5">
                  <c:v>129.04194791666666</c:v>
                </c:pt>
                <c:pt idx="6">
                  <c:v>136.25382392473119</c:v>
                </c:pt>
                <c:pt idx="7">
                  <c:v>137.86357123655921</c:v>
                </c:pt>
                <c:pt idx="8">
                  <c:v>184.28742638888926</c:v>
                </c:pt>
                <c:pt idx="9">
                  <c:v>196.75837938406585</c:v>
                </c:pt>
                <c:pt idx="10">
                  <c:v>235.38977361111108</c:v>
                </c:pt>
                <c:pt idx="11">
                  <c:v>282.01588776881863</c:v>
                </c:pt>
                <c:pt idx="12">
                  <c:v>226.13784072580719</c:v>
                </c:pt>
                <c:pt idx="13">
                  <c:v>185.14148214285669</c:v>
                </c:pt>
                <c:pt idx="14">
                  <c:v>306.57187946641801</c:v>
                </c:pt>
                <c:pt idx="15">
                  <c:v>219.98341319444461</c:v>
                </c:pt>
                <c:pt idx="16">
                  <c:v>230.68259610215128</c:v>
                </c:pt>
                <c:pt idx="17">
                  <c:v>271.7249048611119</c:v>
                </c:pt>
                <c:pt idx="18">
                  <c:v>366.19311559139811</c:v>
                </c:pt>
                <c:pt idx="19">
                  <c:v>518.95178427419273</c:v>
                </c:pt>
                <c:pt idx="20">
                  <c:v>402.82096874999911</c:v>
                </c:pt>
                <c:pt idx="21">
                  <c:v>209.11186989608058</c:v>
                </c:pt>
                <c:pt idx="22">
                  <c:v>233.27898541666661</c:v>
                </c:pt>
                <c:pt idx="23">
                  <c:v>312.97332930107495</c:v>
                </c:pt>
                <c:pt idx="24">
                  <c:v>199.64454301116939</c:v>
                </c:pt>
                <c:pt idx="25">
                  <c:v>199.64454301116939</c:v>
                </c:pt>
                <c:pt idx="26">
                  <c:v>199.64454301116939</c:v>
                </c:pt>
                <c:pt idx="27">
                  <c:v>199.64454301116939</c:v>
                </c:pt>
                <c:pt idx="28">
                  <c:v>199.64454301116939</c:v>
                </c:pt>
                <c:pt idx="29">
                  <c:v>199.64454301116939</c:v>
                </c:pt>
                <c:pt idx="30">
                  <c:v>199.64454301116939</c:v>
                </c:pt>
                <c:pt idx="31">
                  <c:v>199.64454301116939</c:v>
                </c:pt>
                <c:pt idx="32">
                  <c:v>199.64454301116939</c:v>
                </c:pt>
                <c:pt idx="33">
                  <c:v>199.64454301116939</c:v>
                </c:pt>
                <c:pt idx="34">
                  <c:v>199.64454301116939</c:v>
                </c:pt>
                <c:pt idx="35">
                  <c:v>199.64454301116939</c:v>
                </c:pt>
                <c:pt idx="36">
                  <c:v>192.96243718876249</c:v>
                </c:pt>
                <c:pt idx="37">
                  <c:v>192.96243718876249</c:v>
                </c:pt>
                <c:pt idx="38">
                  <c:v>192.96243718876249</c:v>
                </c:pt>
                <c:pt idx="39">
                  <c:v>192.96243718876249</c:v>
                </c:pt>
                <c:pt idx="40">
                  <c:v>192.96243718876249</c:v>
                </c:pt>
                <c:pt idx="41">
                  <c:v>192.96243718876249</c:v>
                </c:pt>
                <c:pt idx="42">
                  <c:v>192.96243718876249</c:v>
                </c:pt>
                <c:pt idx="43">
                  <c:v>192.96243718876249</c:v>
                </c:pt>
                <c:pt idx="44">
                  <c:v>192.96243718876249</c:v>
                </c:pt>
                <c:pt idx="45">
                  <c:v>192.96243718876249</c:v>
                </c:pt>
                <c:pt idx="46">
                  <c:v>192.96243718876249</c:v>
                </c:pt>
                <c:pt idx="47">
                  <c:v>192.96243718876249</c:v>
                </c:pt>
                <c:pt idx="48">
                  <c:v>180.13596843973679</c:v>
                </c:pt>
                <c:pt idx="49">
                  <c:v>184.5120424107146</c:v>
                </c:pt>
                <c:pt idx="50">
                  <c:v>180.13596843973679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F-485D-8344-08615E26F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92351"/>
        <c:axId val="1418587071"/>
        <c:extLst/>
      </c:lineChart>
      <c:catAx>
        <c:axId val="141859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8587071"/>
        <c:crosses val="autoZero"/>
        <c:auto val="1"/>
        <c:lblAlgn val="ctr"/>
        <c:lblOffset val="100"/>
        <c:noMultiLvlLbl val="0"/>
      </c:catAx>
      <c:valAx>
        <c:axId val="1418587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859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F9EC03-A4B3-4F64-A60C-0FCD50914FB4}">
  <sheetPr>
    <tabColor theme="9" tint="0.39997558519241921"/>
  </sheetPr>
  <sheetViews>
    <sheetView zoomScale="136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0</xdr:row>
      <xdr:rowOff>85725</xdr:rowOff>
    </xdr:from>
    <xdr:ext cx="8334375" cy="18229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EFB26CA5-8C6B-4978-9F92-D2E31218CC9B}"/>
                </a:ext>
              </a:extLst>
            </xdr:cNvPr>
            <xdr:cNvSpPr txBox="1"/>
          </xdr:nvSpPr>
          <xdr:spPr>
            <a:xfrm>
              <a:off x="11210925" y="85725"/>
              <a:ext cx="8334375" cy="1822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GB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GB" sz="1100" b="0" i="1">
                          <a:latin typeface="Cambria Math" panose="02040503050406030204" pitchFamily="18" charset="0"/>
                        </a:rPr>
                        <m:t>𝑃</m:t>
                      </m:r>
                    </m:e>
                    <m:sub>
                      <m:r>
                        <a:rPr lang="en-GB" sz="1100" b="0" i="1">
                          <a:latin typeface="Cambria Math" panose="02040503050406030204" pitchFamily="18" charset="0"/>
                        </a:rPr>
                        <m:t>𝐹𝑝𝐷</m:t>
                      </m:r>
                    </m:sub>
                  </m:sSub>
                  <m:r>
                    <a:rPr lang="en-GB" sz="1100" b="0" i="1"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n-GB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GB" sz="1100" b="0" i="1">
                          <a:latin typeface="Cambria Math" panose="02040503050406030204" pitchFamily="18" charset="0"/>
                        </a:rPr>
                        <m:t>𝑃𝑚𝐵</m:t>
                      </m:r>
                      <m:r>
                        <a:rPr lang="en-GB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n-GB" sz="1100" b="0" i="1">
                          <a:latin typeface="Cambria Math" panose="02040503050406030204" pitchFamily="18" charset="0"/>
                        </a:rPr>
                        <m:t>𝐹𝐼</m:t>
                      </m:r>
                    </m:e>
                  </m:d>
                  <m:r>
                    <a:rPr lang="en-GB" sz="1100" b="0" i="1">
                      <a:latin typeface="Cambria Math" panose="02040503050406030204" pitchFamily="18" charset="0"/>
                    </a:rPr>
                    <m:t>+</m:t>
                  </m:r>
                  <m:d>
                    <m:dPr>
                      <m:begChr m:val="["/>
                      <m:endChr m:val="]"/>
                      <m:ctrlPr>
                        <a:rPr lang="en-GB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100" b="0" i="1">
                          <a:latin typeface="Cambria Math" panose="02040503050406030204" pitchFamily="18" charset="0"/>
                        </a:rPr>
                        <m:t>𝑀𝑆</m:t>
                      </m:r>
                      <m:r>
                        <a:rPr lang="en-GB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m:rPr>
                          <m:sty m:val="p"/>
                        </m:rPr>
                        <a:rPr lang="en-GB" sz="11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max</m:t>
                      </m:r>
                      <m:r>
                        <a:rPr lang="en-GB" sz="11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d>
                        <m:dPr>
                          <m:ctrlP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𝑃𝑟𝑖𝑥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à 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𝑐𝑜𝑢𝑟𝑡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𝑡𝑒𝑟𝑚𝑒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;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𝑃𝑟𝑖𝑥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à 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𝑙𝑜𝑛𝑔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𝑡𝑒𝑟𝑚𝑒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e>
                      </m:d>
                    </m:e>
                  </m:d>
                </m:oMath>
              </a14:m>
              <a:r>
                <a:rPr lang="fr-LU" sz="1100" i="1"/>
                <a:t>*consommation en  MWh</a:t>
              </a:r>
              <a:r>
                <a:rPr lang="fr-LU" sz="1100"/>
                <a:t> </a:t>
              </a:r>
            </a:p>
          </xdr:txBody>
        </xdr:sp>
      </mc:Choice>
      <mc:Fallback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EFB26CA5-8C6B-4978-9F92-D2E31218CC9B}"/>
                </a:ext>
              </a:extLst>
            </xdr:cNvPr>
            <xdr:cNvSpPr txBox="1"/>
          </xdr:nvSpPr>
          <xdr:spPr>
            <a:xfrm>
              <a:off x="11210925" y="85725"/>
              <a:ext cx="8334375" cy="1822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𝑃_𝐹𝑝𝐷=(𝑃𝑚𝐵+𝐹𝐼)+[</a:t>
              </a:r>
              <a:r>
                <a:rPr lang="fr-CH" sz="1100" b="0" i="0">
                  <a:latin typeface="Cambria Math" panose="02040503050406030204" pitchFamily="18" charset="0"/>
                </a:rPr>
                <a:t>𝑀𝑆</a:t>
              </a:r>
              <a:r>
                <a:rPr lang="en-GB" sz="1100" b="0" i="0">
                  <a:latin typeface="Cambria Math" panose="02040503050406030204" pitchFamily="18" charset="0"/>
                </a:rPr>
                <a:t>+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max (𝑃𝑟𝑖𝑥 à 𝑐𝑜𝑢𝑟𝑡 𝑡𝑒𝑟𝑚𝑒;𝑃𝑟𝑖𝑥 à 𝑙𝑜𝑛𝑔 𝑡𝑒𝑟𝑚𝑒 )]</a:t>
              </a:r>
              <a:r>
                <a:rPr lang="fr-LU" sz="1100" i="1"/>
                <a:t>*consommation en  MWh</a:t>
              </a:r>
              <a:r>
                <a:rPr lang="fr-LU" sz="1100"/>
                <a:t> </a:t>
              </a:r>
            </a:p>
          </xdr:txBody>
        </xdr:sp>
      </mc:Fallback>
    </mc:AlternateContent>
    <xdr:clientData/>
  </xdr:oneCellAnchor>
  <xdr:oneCellAnchor>
    <xdr:from>
      <xdr:col>17</xdr:col>
      <xdr:colOff>257175</xdr:colOff>
      <xdr:row>1</xdr:row>
      <xdr:rowOff>171450</xdr:rowOff>
    </xdr:from>
    <xdr:ext cx="6515100" cy="17376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F5BCB4B-6F21-4BFA-B4E7-8394409AD6D6}"/>
                </a:ext>
              </a:extLst>
            </xdr:cNvPr>
            <xdr:cNvSpPr txBox="1"/>
          </xdr:nvSpPr>
          <xdr:spPr>
            <a:xfrm>
              <a:off x="11210925" y="361950"/>
              <a:ext cx="6515100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GB" sz="1100" b="0" i="1">
                      <a:latin typeface="Cambria Math" panose="02040503050406030204" pitchFamily="18" charset="0"/>
                    </a:rPr>
                    <m:t>𝑃𝑟𝑖𝑥</m:t>
                  </m:r>
                  <m:r>
                    <a:rPr lang="en-GB" sz="1100" b="0" i="1">
                      <a:latin typeface="Cambria Math" panose="02040503050406030204" pitchFamily="18" charset="0"/>
                    </a:rPr>
                    <m:t> à </m:t>
                  </m:r>
                  <m:r>
                    <a:rPr lang="en-GB" sz="1100" b="0" i="1">
                      <a:latin typeface="Cambria Math" panose="02040503050406030204" pitchFamily="18" charset="0"/>
                    </a:rPr>
                    <m:t>𝑐𝑜𝑢𝑟𝑡</m:t>
                  </m:r>
                  <m:r>
                    <a:rPr lang="en-GB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GB" sz="1100" b="0" i="1">
                      <a:latin typeface="Cambria Math" panose="02040503050406030204" pitchFamily="18" charset="0"/>
                    </a:rPr>
                    <m:t>𝑡𝑒𝑟𝑚𝑒</m:t>
                  </m:r>
                  <m:r>
                    <a:rPr lang="en-GB" sz="1100" b="0" i="1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fr-LU" sz="1100"/>
                <a:t> </a:t>
              </a:r>
              <a14:m>
                <m:oMath xmlns:m="http://schemas.openxmlformats.org/officeDocument/2006/math">
                  <m:r>
                    <a:rPr lang="en-GB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en-GB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∗</m:t>
                  </m:r>
                  <m:sSub>
                    <m:sSubPr>
                      <m:ctrlP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𝐷𝐴</m:t>
                      </m:r>
                    </m:e>
                    <m:sub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𝐵𝑎𝑠𝑒</m:t>
                      </m:r>
                    </m:sub>
                  </m:sSub>
                  <m:r>
                    <a:rPr lang="en-GB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d>
                    <m:dPr>
                      <m:ctrlP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1−</m:t>
                      </m:r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d>
                  <m:r>
                    <a:rPr lang="en-GB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∗</m:t>
                  </m:r>
                  <m:sSub>
                    <m:sSubPr>
                      <m:ctrlP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𝐷𝐴</m:t>
                      </m:r>
                    </m:e>
                    <m:sub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𝑃𝑒𝑎𝑘</m:t>
                      </m:r>
                    </m:sub>
                  </m:sSub>
                  <m:r>
                    <a:rPr lang="en-GB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endParaRPr lang="fr-LU" sz="1100"/>
            </a:p>
          </xdr:txBody>
        </xdr:sp>
      </mc:Choice>
      <mc:Fallback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F5BCB4B-6F21-4BFA-B4E7-8394409AD6D6}"/>
                </a:ext>
              </a:extLst>
            </xdr:cNvPr>
            <xdr:cNvSpPr txBox="1"/>
          </xdr:nvSpPr>
          <xdr:spPr>
            <a:xfrm>
              <a:off x="11210925" y="361950"/>
              <a:ext cx="6515100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𝑃𝑟𝑖𝑥 à 𝑐𝑜𝑢𝑟𝑡 𝑡𝑒𝑟𝑚𝑒=</a:t>
              </a:r>
              <a:r>
                <a:rPr lang="fr-LU" sz="1100"/>
                <a:t> 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𝑥∗〖𝐷𝐴〗_𝐵𝑎𝑠𝑒+(1−𝑥)∗〖𝐷𝐴〗_𝑃𝑒𝑎𝑘  </a:t>
              </a:r>
              <a:endParaRPr lang="fr-LU" sz="1100"/>
            </a:p>
          </xdr:txBody>
        </xdr:sp>
      </mc:Fallback>
    </mc:AlternateContent>
    <xdr:clientData/>
  </xdr:oneCellAnchor>
  <xdr:oneCellAnchor>
    <xdr:from>
      <xdr:col>17</xdr:col>
      <xdr:colOff>257175</xdr:colOff>
      <xdr:row>3</xdr:row>
      <xdr:rowOff>76200</xdr:rowOff>
    </xdr:from>
    <xdr:ext cx="8305800" cy="2857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A05A501-F1B5-4A1B-8690-CEEE5C97E370}"/>
                </a:ext>
              </a:extLst>
            </xdr:cNvPr>
            <xdr:cNvSpPr txBox="1"/>
          </xdr:nvSpPr>
          <xdr:spPr>
            <a:xfrm>
              <a:off x="11210925" y="647700"/>
              <a:ext cx="8305800" cy="285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100" b="0" i="1"/>
                <a:t>P</a:t>
              </a:r>
              <a14:m>
                <m:oMath xmlns:m="http://schemas.openxmlformats.org/officeDocument/2006/math">
                  <m:r>
                    <a:rPr lang="en-GB" sz="1100" b="0" i="1">
                      <a:latin typeface="Cambria Math" panose="02040503050406030204" pitchFamily="18" charset="0"/>
                    </a:rPr>
                    <m:t>𝑟𝑖𝑥</m:t>
                  </m:r>
                  <m:r>
                    <a:rPr lang="en-GB" sz="1100" b="0" i="1">
                      <a:latin typeface="Cambria Math" panose="02040503050406030204" pitchFamily="18" charset="0"/>
                    </a:rPr>
                    <m:t> à </m:t>
                  </m:r>
                  <m:r>
                    <a:rPr lang="en-GB" sz="1100" b="0" i="1">
                      <a:latin typeface="Cambria Math" panose="02040503050406030204" pitchFamily="18" charset="0"/>
                    </a:rPr>
                    <m:t>𝑙𝑜𝑛𝑔</m:t>
                  </m:r>
                  <m:r>
                    <a:rPr lang="en-GB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GB" sz="1100" b="0" i="1">
                      <a:latin typeface="Cambria Math" panose="02040503050406030204" pitchFamily="18" charset="0"/>
                    </a:rPr>
                    <m:t>𝑡𝑒𝑟𝑚𝑒</m:t>
                  </m:r>
                  <m:r>
                    <a:rPr lang="en-GB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GB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𝑎</m:t>
                  </m:r>
                  <m:r>
                    <a:rPr lang="en-GB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∗</m:t>
                  </m:r>
                  <m:d>
                    <m:dPr>
                      <m:begChr m:val="["/>
                      <m:endChr m:val="]"/>
                      <m:ctrlP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∗</m:t>
                      </m:r>
                      <m:sSub>
                        <m:sSubPr>
                          <m:ctrlP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𝑌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e>
                        <m:sub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𝐵𝑎𝑠𝑒</m:t>
                          </m:r>
                        </m:sub>
                      </m:sSub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d>
                        <m:dPr>
                          <m:ctrlP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1−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𝑥</m:t>
                          </m:r>
                        </m:e>
                      </m:d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∗</m:t>
                      </m:r>
                      <m:sSub>
                        <m:sSubPr>
                          <m:ctrlP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𝑌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e>
                        <m:sub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𝑃𝑒𝑎𝑘</m:t>
                          </m:r>
                        </m:sub>
                      </m:sSub>
                    </m:e>
                  </m:d>
                  <m:r>
                    <a:rPr lang="en-GB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GB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𝑏</m:t>
                  </m:r>
                  <m:r>
                    <a:rPr lang="en-GB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∗</m:t>
                  </m:r>
                  <m:d>
                    <m:dPr>
                      <m:begChr m:val="["/>
                      <m:endChr m:val="]"/>
                      <m:ctrlP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∗</m:t>
                      </m:r>
                      <m:sSub>
                        <m:sSubPr>
                          <m:ctrlP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𝑌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e>
                        <m:sub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𝐵𝑎𝑠𝑒</m:t>
                          </m:r>
                        </m:sub>
                      </m:sSub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d>
                        <m:dPr>
                          <m:ctrlP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1−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𝑥</m:t>
                          </m:r>
                        </m:e>
                      </m:d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∗</m:t>
                      </m:r>
                      <m:sSub>
                        <m:sSubPr>
                          <m:ctrlP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𝑌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e>
                        <m:sub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𝑃𝑒𝑎𝑘</m:t>
                          </m:r>
                        </m:sub>
                      </m:sSub>
                    </m:e>
                  </m:d>
                  <m:r>
                    <a:rPr lang="en-GB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GB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𝑐</m:t>
                  </m:r>
                  <m:r>
                    <a:rPr lang="en-GB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∗</m:t>
                  </m:r>
                  <m:d>
                    <m:dPr>
                      <m:begChr m:val="["/>
                      <m:endChr m:val="]"/>
                      <m:ctrlP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∗</m:t>
                      </m:r>
                      <m:sSub>
                        <m:sSubPr>
                          <m:ctrlP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𝑌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e>
                        <m:sub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𝐵𝑎𝑠𝑒</m:t>
                          </m:r>
                        </m:sub>
                      </m:sSub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d>
                        <m:dPr>
                          <m:ctrlP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1−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𝑥</m:t>
                          </m:r>
                        </m:e>
                      </m:d>
                      <m:r>
                        <a:rPr lang="en-GB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∗</m:t>
                      </m:r>
                      <m:sSub>
                        <m:sSubPr>
                          <m:ctrlP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𝑌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e>
                        <m:sub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𝑃𝑒𝑎𝑘</m:t>
                          </m:r>
                        </m:sub>
                      </m:sSub>
                    </m:e>
                  </m:d>
                </m:oMath>
              </a14:m>
              <a:endParaRPr lang="fr-LU" sz="1100"/>
            </a:p>
          </xdr:txBody>
        </xdr:sp>
      </mc:Choice>
      <mc:Fallback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A05A501-F1B5-4A1B-8690-CEEE5C97E370}"/>
                </a:ext>
              </a:extLst>
            </xdr:cNvPr>
            <xdr:cNvSpPr txBox="1"/>
          </xdr:nvSpPr>
          <xdr:spPr>
            <a:xfrm>
              <a:off x="11210925" y="647700"/>
              <a:ext cx="8305800" cy="285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GB" sz="1100" b="0" i="1"/>
                <a:t>P</a:t>
              </a:r>
              <a:r>
                <a:rPr lang="en-GB" sz="1100" b="0" i="0">
                  <a:latin typeface="Cambria Math" panose="02040503050406030204" pitchFamily="18" charset="0"/>
                </a:rPr>
                <a:t>𝑟𝑖𝑥 à 𝑙𝑜𝑛𝑔 𝑡𝑒𝑟𝑚𝑒=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𝑎∗[𝑥∗〖𝑌1〗_𝐵𝑎𝑠𝑒+(1−𝑥)∗〖𝑌1〗_𝑃𝑒𝑎𝑘 ]+𝑏∗[𝑥∗〖𝑌2〗_𝐵𝑎𝑠𝑒+(1−𝑥)∗〖𝑌2〗_𝑃𝑒𝑎𝑘 ]+𝑐∗[𝑥∗〖𝑌3〗_𝐵𝑎𝑠𝑒+(1−𝑥)∗〖𝑌3〗_𝑃𝑒𝑎𝑘 ]</a:t>
              </a:r>
              <a:endParaRPr lang="fr-LU" sz="1100"/>
            </a:p>
          </xdr:txBody>
        </xdr:sp>
      </mc:Fallback>
    </mc:AlternateContent>
    <xdr:clientData/>
  </xdr:oneCellAnchor>
  <xdr:oneCellAnchor>
    <xdr:from>
      <xdr:col>0</xdr:col>
      <xdr:colOff>485775</xdr:colOff>
      <xdr:row>5</xdr:row>
      <xdr:rowOff>133350</xdr:rowOff>
    </xdr:from>
    <xdr:ext cx="1377315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9065C553-8743-44EA-BCBE-48D87616AE3B}"/>
                </a:ext>
              </a:extLst>
            </xdr:cNvPr>
            <xdr:cNvSpPr txBox="1"/>
          </xdr:nvSpPr>
          <xdr:spPr>
            <a:xfrm>
              <a:off x="485775" y="895350"/>
              <a:ext cx="137731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fr-CH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fr-CH" sz="1100" b="0" i="1">
                          <a:latin typeface="Cambria Math" panose="02040503050406030204" pitchFamily="18" charset="0"/>
                        </a:rPr>
                        <m:t>𝑃</m:t>
                      </m:r>
                    </m:e>
                    <m:sub>
                      <m:r>
                        <a:rPr lang="fr-CH" sz="1100" b="0" i="1">
                          <a:latin typeface="Cambria Math" panose="02040503050406030204" pitchFamily="18" charset="0"/>
                        </a:rPr>
                        <m:t>𝐹𝑝𝐷</m:t>
                      </m:r>
                    </m:sub>
                  </m:sSub>
                  <m:r>
                    <a:rPr lang="en-GB" sz="1100" b="0" i="1"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n-GB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100" b="0" i="1">
                          <a:latin typeface="Cambria Math" panose="02040503050406030204" pitchFamily="18" charset="0"/>
                        </a:rPr>
                        <m:t>𝑃𝑚𝐵</m:t>
                      </m:r>
                      <m:r>
                        <a:rPr lang="fr-CH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fr-CH" sz="1100" b="0" i="1">
                          <a:latin typeface="Cambria Math" panose="02040503050406030204" pitchFamily="18" charset="0"/>
                        </a:rPr>
                        <m:t>𝐹𝐼</m:t>
                      </m:r>
                    </m:e>
                  </m:d>
                  <m:r>
                    <a:rPr lang="en-GB" sz="1100" b="0" i="1">
                      <a:latin typeface="Cambria Math" panose="02040503050406030204" pitchFamily="18" charset="0"/>
                    </a:rPr>
                    <m:t>+</m:t>
                  </m:r>
                  <m:d>
                    <m:dPr>
                      <m:begChr m:val="{"/>
                      <m:endChr m:val="}"/>
                      <m:ctrlPr>
                        <a:rPr lang="en-GB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100" b="0" i="1">
                          <a:latin typeface="Cambria Math" panose="02040503050406030204" pitchFamily="18" charset="0"/>
                        </a:rPr>
                        <m:t>𝑀𝑆</m:t>
                      </m:r>
                      <m:r>
                        <a:rPr lang="en-GB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m:rPr>
                          <m:sty m:val="p"/>
                        </m:rPr>
                        <a:rPr lang="en-GB" sz="11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max</m:t>
                      </m:r>
                      <m:d>
                        <m:dPr>
                          <m:ctrlP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𝑥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∗</m:t>
                          </m:r>
                          <m:sSub>
                            <m:sSubPr>
                              <m:ctrlP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𝐷</m:t>
                              </m:r>
                              <m:r>
                                <a:rPr lang="fr-CH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𝐴</m:t>
                              </m:r>
                            </m:e>
                            <m:sub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𝐵𝑎𝑠𝑒</m:t>
                              </m:r>
                            </m:sub>
                          </m:sSub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+</m:t>
                          </m:r>
                          <m:d>
                            <m:dPr>
                              <m:ctrlP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1−</m:t>
                              </m:r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𝑥</m:t>
                              </m:r>
                            </m:e>
                          </m:d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∗</m:t>
                          </m:r>
                          <m:sSub>
                            <m:sSubPr>
                              <m:ctrlP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𝐷𝐴</m:t>
                              </m:r>
                            </m:e>
                            <m:sub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𝑃𝑒𝑎𝑘</m:t>
                              </m:r>
                            </m:sub>
                          </m:sSub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;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𝑎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∗</m:t>
                          </m:r>
                          <m:d>
                            <m:dPr>
                              <m:begChr m:val="["/>
                              <m:endChr m:val="]"/>
                              <m:ctrlP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∗</m:t>
                              </m:r>
                              <m:d>
                                <m:dPr>
                                  <m:ctrlPr>
                                    <a:rPr lang="en-GB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sSub>
                                    <m:sSubPr>
                                      <m:ctrlP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𝑌</m:t>
                                      </m:r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</m:t>
                                      </m:r>
                                    </m:e>
                                    <m:sub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𝐵𝑎𝑠𝑒</m:t>
                                      </m:r>
                                    </m:sub>
                                  </m:sSub>
                                </m:e>
                              </m:d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d>
                                <m:dPr>
                                  <m:ctrlPr>
                                    <a:rPr lang="en-GB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lang="en-GB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1−</m:t>
                                  </m:r>
                                  <m:r>
                                    <a:rPr lang="en-GB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𝑥</m:t>
                                  </m:r>
                                </m:e>
                              </m:d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∗</m:t>
                              </m:r>
                              <m:d>
                                <m:dPr>
                                  <m:ctrlPr>
                                    <a:rPr lang="en-GB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sSub>
                                    <m:sSubPr>
                                      <m:ctrlP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𝑌</m:t>
                                      </m:r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</m:t>
                                      </m:r>
                                    </m:e>
                                    <m:sub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𝑃𝑒𝑎𝑘</m:t>
                                      </m:r>
                                    </m:sub>
                                  </m:sSub>
                                </m:e>
                              </m:d>
                            </m:e>
                          </m:d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+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𝑏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∗</m:t>
                          </m:r>
                          <m:d>
                            <m:dPr>
                              <m:begChr m:val="["/>
                              <m:endChr m:val="]"/>
                              <m:ctrlP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∗</m:t>
                              </m:r>
                              <m:d>
                                <m:dPr>
                                  <m:ctrlPr>
                                    <a:rPr lang="en-GB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sSub>
                                    <m:sSubPr>
                                      <m:ctrlP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𝑌</m:t>
                                      </m:r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2</m:t>
                                      </m:r>
                                    </m:e>
                                    <m:sub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𝐵𝑎𝑠𝑒</m:t>
                                      </m:r>
                                    </m:sub>
                                  </m:sSub>
                                </m:e>
                              </m:d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d>
                                <m:dPr>
                                  <m:ctrlPr>
                                    <a:rPr lang="en-GB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lang="en-GB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1−</m:t>
                                  </m:r>
                                  <m:r>
                                    <a:rPr lang="en-GB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𝑥</m:t>
                                  </m:r>
                                </m:e>
                              </m:d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∗</m:t>
                              </m:r>
                              <m:d>
                                <m:dPr>
                                  <m:ctrlPr>
                                    <a:rPr lang="en-GB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sSub>
                                    <m:sSubPr>
                                      <m:ctrlP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𝑌</m:t>
                                      </m:r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2</m:t>
                                      </m:r>
                                    </m:e>
                                    <m:sub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𝑃𝑒𝑎𝑘</m:t>
                                      </m:r>
                                    </m:sub>
                                  </m:sSub>
                                </m:e>
                              </m:d>
                            </m:e>
                          </m:d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+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𝑐</m:t>
                          </m:r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∗</m:t>
                          </m:r>
                          <m:d>
                            <m:dPr>
                              <m:begChr m:val="["/>
                              <m:endChr m:val="]"/>
                              <m:ctrlP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∗</m:t>
                              </m:r>
                              <m:d>
                                <m:dPr>
                                  <m:ctrlPr>
                                    <a:rPr lang="en-GB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sSub>
                                    <m:sSubPr>
                                      <m:ctrlP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𝑌</m:t>
                                      </m:r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3</m:t>
                                      </m:r>
                                    </m:e>
                                    <m:sub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𝐵𝑎𝑠𝑒</m:t>
                                      </m:r>
                                    </m:sub>
                                  </m:sSub>
                                </m:e>
                              </m:d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d>
                                <m:dPr>
                                  <m:ctrlPr>
                                    <a:rPr lang="en-GB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lang="en-GB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1−</m:t>
                                  </m:r>
                                  <m:r>
                                    <a:rPr lang="en-GB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𝑥</m:t>
                                  </m:r>
                                </m:e>
                              </m:d>
                              <m:r>
                                <a:rPr lang="en-GB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∗</m:t>
                              </m:r>
                              <m:d>
                                <m:dPr>
                                  <m:ctrlPr>
                                    <a:rPr lang="en-GB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sSub>
                                    <m:sSubPr>
                                      <m:ctrlP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𝑌</m:t>
                                      </m:r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3</m:t>
                                      </m:r>
                                    </m:e>
                                    <m:sub>
                                      <m:r>
                                        <a:rPr lang="en-GB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𝑃𝑒𝑎𝑘</m:t>
                                      </m:r>
                                    </m:sub>
                                  </m:sSub>
                                </m:e>
                              </m:d>
                            </m:e>
                          </m:d>
                          <m:r>
                            <a:rPr lang="en-GB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e>
                      </m:d>
                    </m:e>
                  </m:d>
                </m:oMath>
              </a14:m>
              <a:r>
                <a:rPr lang="fr-LU" sz="1100" i="1"/>
                <a:t>*consommation en MWh</a:t>
              </a: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9065C553-8743-44EA-BCBE-48D87616AE3B}"/>
                </a:ext>
              </a:extLst>
            </xdr:cNvPr>
            <xdr:cNvSpPr txBox="1"/>
          </xdr:nvSpPr>
          <xdr:spPr>
            <a:xfrm>
              <a:off x="485775" y="895350"/>
              <a:ext cx="137731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fr-CH" sz="1100" b="0" i="0">
                  <a:latin typeface="Cambria Math" panose="02040503050406030204" pitchFamily="18" charset="0"/>
                </a:rPr>
                <a:t>𝑃_𝐹𝑝𝐷</a:t>
              </a:r>
              <a:r>
                <a:rPr lang="en-GB" sz="1100" b="0" i="0">
                  <a:latin typeface="Cambria Math" panose="02040503050406030204" pitchFamily="18" charset="0"/>
                </a:rPr>
                <a:t>=(</a:t>
              </a:r>
              <a:r>
                <a:rPr lang="fr-CH" sz="1100" b="0" i="0">
                  <a:latin typeface="Cambria Math" panose="02040503050406030204" pitchFamily="18" charset="0"/>
                </a:rPr>
                <a:t>𝑃𝑚𝐵+𝐹𝐼</a:t>
              </a:r>
              <a:r>
                <a:rPr lang="en-GB" sz="1100" b="0" i="0">
                  <a:latin typeface="Cambria Math" panose="02040503050406030204" pitchFamily="18" charset="0"/>
                </a:rPr>
                <a:t>)+{</a:t>
              </a:r>
              <a:r>
                <a:rPr lang="fr-CH" sz="1100" b="0" i="0">
                  <a:latin typeface="Cambria Math" panose="02040503050406030204" pitchFamily="18" charset="0"/>
                </a:rPr>
                <a:t>𝑀𝑆</a:t>
              </a:r>
              <a:r>
                <a:rPr lang="en-GB" sz="1100" b="0" i="0">
                  <a:latin typeface="Cambria Math" panose="02040503050406030204" pitchFamily="18" charset="0"/>
                </a:rPr>
                <a:t>+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max(𝑥∗〖𝐷</a:t>
              </a:r>
              <a:r>
                <a:rPr lang="fr-CH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〗_𝐵𝑎𝑠𝑒+(1−𝑥)∗〖𝐷𝐴〗_𝑃𝑒𝑎𝑘  ;𝑎∗[𝑥∗(〖𝑌1〗_𝐵𝑎𝑠𝑒 )+(1−𝑥)∗(〖𝑌1〗_𝑃𝑒𝑎𝑘 )]+𝑏∗[𝑥∗(〖𝑌2〗_𝐵𝑎𝑠𝑒 )+(1−𝑥)∗(〖𝑌2〗_𝑃𝑒𝑎𝑘 )]+𝑐∗[𝑥∗(〖𝑌3〗_𝐵𝑎𝑠𝑒 )+(1−𝑥)∗(〖𝑌3〗_𝑃𝑒𝑎𝑘 )]  )}</a:t>
              </a:r>
              <a:r>
                <a:rPr lang="fr-LU" sz="1100" i="1"/>
                <a:t>*consommation en MWh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21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55DB58-43DF-EE9E-2028-B692F6B7D0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F00A-7852-4424-8676-9EEF45A4A1B0}">
  <sheetPr>
    <tabColor theme="9" tint="0.39997558519241921"/>
  </sheetPr>
  <dimension ref="A2:N69"/>
  <sheetViews>
    <sheetView showGridLines="0" tabSelected="1" workbookViewId="0">
      <pane ySplit="9" topLeftCell="A10" activePane="bottomLeft" state="frozen"/>
      <selection pane="bottomLeft" activeCell="H5" sqref="H5"/>
    </sheetView>
  </sheetViews>
  <sheetFormatPr defaultRowHeight="15" x14ac:dyDescent="0.25"/>
  <cols>
    <col min="5" max="5" width="11.140625" bestFit="1" customWidth="1"/>
    <col min="8" max="8" width="10" bestFit="1" customWidth="1"/>
    <col min="10" max="10" width="12.28515625" bestFit="1" customWidth="1"/>
    <col min="11" max="11" width="12" bestFit="1" customWidth="1"/>
  </cols>
  <sheetData>
    <row r="2" spans="1:14" x14ac:dyDescent="0.25">
      <c r="D2" s="8" t="s">
        <v>69</v>
      </c>
      <c r="E2" s="6">
        <f>1/3</f>
        <v>0.33333333333333331</v>
      </c>
      <c r="G2" t="s">
        <v>98</v>
      </c>
      <c r="H2" s="2">
        <v>25</v>
      </c>
      <c r="I2" t="s">
        <v>99</v>
      </c>
      <c r="K2" t="str">
        <f>"Prix par MWh pour une consom. annuelle de "&amp;YearlyConsumption&amp; " MWh"</f>
        <v>Prix par MWh pour une consom. annuelle de 4 MWh</v>
      </c>
    </row>
    <row r="3" spans="1:14" x14ac:dyDescent="0.25">
      <c r="A3" s="8" t="s">
        <v>72</v>
      </c>
      <c r="B3" s="2">
        <v>0.85</v>
      </c>
      <c r="D3" s="8" t="s">
        <v>70</v>
      </c>
      <c r="E3" s="6">
        <f>1/3</f>
        <v>0.33333333333333331</v>
      </c>
      <c r="G3" t="s">
        <v>96</v>
      </c>
      <c r="H3" s="2">
        <v>10</v>
      </c>
      <c r="I3" t="s">
        <v>68</v>
      </c>
    </row>
    <row r="4" spans="1:14" x14ac:dyDescent="0.25">
      <c r="A4" s="8" t="s">
        <v>73</v>
      </c>
      <c r="B4" s="4">
        <f>1-B3</f>
        <v>0.15000000000000002</v>
      </c>
      <c r="D4" s="8" t="s">
        <v>71</v>
      </c>
      <c r="E4" s="7">
        <f>1-E2-E3</f>
        <v>0.33333333333333343</v>
      </c>
      <c r="G4" t="s">
        <v>97</v>
      </c>
      <c r="H4" s="10">
        <v>0</v>
      </c>
      <c r="I4" t="s">
        <v>68</v>
      </c>
    </row>
    <row r="5" spans="1:14" x14ac:dyDescent="0.25">
      <c r="G5" s="8" t="s">
        <v>79</v>
      </c>
      <c r="H5" s="11">
        <v>4</v>
      </c>
      <c r="I5" t="s">
        <v>77</v>
      </c>
    </row>
    <row r="8" spans="1:14" s="5" customFormat="1" x14ac:dyDescent="0.25">
      <c r="A8" s="5" t="s">
        <v>58</v>
      </c>
      <c r="B8" s="5" t="s">
        <v>59</v>
      </c>
      <c r="C8" s="5" t="s">
        <v>60</v>
      </c>
      <c r="D8" s="5" t="s">
        <v>61</v>
      </c>
      <c r="E8" s="5" t="s">
        <v>62</v>
      </c>
      <c r="F8" s="5" t="s">
        <v>63</v>
      </c>
      <c r="G8" s="5" t="s">
        <v>64</v>
      </c>
      <c r="H8" s="5" t="s">
        <v>65</v>
      </c>
      <c r="I8" s="5" t="s">
        <v>66</v>
      </c>
      <c r="J8" s="5" t="s">
        <v>67</v>
      </c>
      <c r="K8" s="5" t="s">
        <v>74</v>
      </c>
      <c r="L8" s="5" t="s">
        <v>75</v>
      </c>
      <c r="M8" s="5" t="s">
        <v>76</v>
      </c>
      <c r="N8" s="5" t="s">
        <v>78</v>
      </c>
    </row>
    <row r="9" spans="1:14" s="9" customFormat="1" ht="30" x14ac:dyDescent="0.25">
      <c r="A9" s="9" t="s">
        <v>57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52</v>
      </c>
      <c r="G9" s="9" t="s">
        <v>53</v>
      </c>
      <c r="H9" s="9" t="s">
        <v>54</v>
      </c>
      <c r="I9" s="9" t="s">
        <v>55</v>
      </c>
      <c r="J9" s="9" t="s">
        <v>56</v>
      </c>
      <c r="K9" s="9" t="s">
        <v>80</v>
      </c>
      <c r="L9" s="9" t="s">
        <v>81</v>
      </c>
      <c r="M9" s="9" t="s">
        <v>95</v>
      </c>
      <c r="N9" s="9" t="s">
        <v>82</v>
      </c>
    </row>
    <row r="10" spans="1:14" x14ac:dyDescent="0.25">
      <c r="A10" t="s">
        <v>0</v>
      </c>
      <c r="B10" s="1">
        <v>52.806223118279597</v>
      </c>
      <c r="C10" s="1">
        <v>60.255887096774103</v>
      </c>
      <c r="D10" s="1">
        <v>40.171811023622098</v>
      </c>
      <c r="E10" s="1">
        <v>47.310750988142303</v>
      </c>
      <c r="F10" s="1">
        <v>41.156956521739097</v>
      </c>
      <c r="G10" s="1">
        <v>49.043858267716502</v>
      </c>
      <c r="H10" s="1">
        <v>57.765770750988104</v>
      </c>
      <c r="I10" s="1">
        <v>52.3527272727273</v>
      </c>
      <c r="J10" s="1">
        <v>64.490000000000009</v>
      </c>
      <c r="K10" s="3">
        <f t="shared" ref="K10:K41" si="0">$B$3*B10+$B$4*C10</f>
        <v>53.923672715053776</v>
      </c>
      <c r="L10" s="3">
        <f t="shared" ref="L10:L41" si="1">PercentageBase*PercentageY1*D10+PercentagePeak*PercentageY1*G10+PercentageBase*PercentageY2*E10+PercentagePeak*PercentageY2*H10+PercentageBase*PercentageY3*F10+PercentagePeak*PercentageY3*I10</f>
        <v>44.40598139906426</v>
      </c>
      <c r="M10" s="3">
        <f>MAX(K10:L10)+MS</f>
        <v>78.923672715053783</v>
      </c>
      <c r="N10" s="3">
        <f t="shared" ref="N10:N41" si="2">(M10*YearlyConsumption+(PmB+FI)*12)/YearlyConsumption</f>
        <v>108.92367271505378</v>
      </c>
    </row>
    <row r="11" spans="1:14" x14ac:dyDescent="0.25">
      <c r="A11" t="s">
        <v>1</v>
      </c>
      <c r="B11" s="1">
        <v>48.704940476190501</v>
      </c>
      <c r="C11" s="1">
        <v>54.274642857142801</v>
      </c>
      <c r="D11" s="1">
        <v>40.171811023622098</v>
      </c>
      <c r="E11" s="1">
        <v>47.310750988142303</v>
      </c>
      <c r="F11" s="1">
        <v>41.156956521739097</v>
      </c>
      <c r="G11" s="1">
        <v>49.043858267716502</v>
      </c>
      <c r="H11" s="1">
        <v>57.765770750988104</v>
      </c>
      <c r="I11" s="1">
        <v>52.3527272727273</v>
      </c>
      <c r="J11" s="1">
        <v>64.490000000000009</v>
      </c>
      <c r="K11" s="3">
        <f t="shared" si="0"/>
        <v>49.540395833333342</v>
      </c>
      <c r="L11" s="3">
        <f t="shared" si="1"/>
        <v>44.40598139906426</v>
      </c>
      <c r="M11" s="3">
        <f t="shared" ref="M11:M41" si="3">MAX(K11:L11)+MS</f>
        <v>74.540395833333349</v>
      </c>
      <c r="N11" s="3">
        <f t="shared" si="2"/>
        <v>104.54039583333335</v>
      </c>
    </row>
    <row r="12" spans="1:14" x14ac:dyDescent="0.25">
      <c r="A12" t="s">
        <v>2</v>
      </c>
      <c r="B12" s="1">
        <v>47.164831763122301</v>
      </c>
      <c r="C12" s="1">
        <v>47.598494623656002</v>
      </c>
      <c r="D12" s="1">
        <v>40.171811023622098</v>
      </c>
      <c r="E12" s="1">
        <v>47.310750988142303</v>
      </c>
      <c r="F12" s="1">
        <v>41.156956521739097</v>
      </c>
      <c r="G12" s="1">
        <v>49.043858267716502</v>
      </c>
      <c r="H12" s="1">
        <v>57.765770750988104</v>
      </c>
      <c r="I12" s="1">
        <v>52.3527272727273</v>
      </c>
      <c r="J12" s="1">
        <v>64.490000000000009</v>
      </c>
      <c r="K12" s="3">
        <f t="shared" si="0"/>
        <v>47.229881192202356</v>
      </c>
      <c r="L12" s="3">
        <f t="shared" si="1"/>
        <v>44.40598139906426</v>
      </c>
      <c r="M12" s="3">
        <f t="shared" si="3"/>
        <v>72.229881192202356</v>
      </c>
      <c r="N12" s="3">
        <f t="shared" si="2"/>
        <v>102.22988119220236</v>
      </c>
    </row>
    <row r="13" spans="1:14" x14ac:dyDescent="0.25">
      <c r="A13" t="s">
        <v>3</v>
      </c>
      <c r="B13" s="1">
        <v>53.613138888888898</v>
      </c>
      <c r="C13" s="1">
        <v>50.333777777777698</v>
      </c>
      <c r="D13" s="1">
        <v>40.171811023622098</v>
      </c>
      <c r="E13" s="1">
        <v>47.310750988142303</v>
      </c>
      <c r="F13" s="1">
        <v>41.156956521739097</v>
      </c>
      <c r="G13" s="1">
        <v>49.043858267716502</v>
      </c>
      <c r="H13" s="1">
        <v>57.765770750988104</v>
      </c>
      <c r="I13" s="1">
        <v>52.3527272727273</v>
      </c>
      <c r="J13" s="1">
        <v>64.490000000000009</v>
      </c>
      <c r="K13" s="3">
        <f t="shared" si="0"/>
        <v>53.121234722222212</v>
      </c>
      <c r="L13" s="3">
        <f t="shared" si="1"/>
        <v>44.40598139906426</v>
      </c>
      <c r="M13" s="3">
        <f t="shared" si="3"/>
        <v>78.121234722222212</v>
      </c>
      <c r="N13" s="3">
        <f t="shared" si="2"/>
        <v>108.12123472222221</v>
      </c>
    </row>
    <row r="14" spans="1:14" x14ac:dyDescent="0.25">
      <c r="A14" t="s">
        <v>4</v>
      </c>
      <c r="B14" s="1">
        <v>53.348938172043098</v>
      </c>
      <c r="C14" s="1">
        <v>49.541102150537597</v>
      </c>
      <c r="D14" s="1">
        <v>40.171811023622098</v>
      </c>
      <c r="E14" s="1">
        <v>47.310750988142303</v>
      </c>
      <c r="F14" s="1">
        <v>41.156956521739097</v>
      </c>
      <c r="G14" s="1">
        <v>49.043858267716502</v>
      </c>
      <c r="H14" s="1">
        <v>57.765770750988104</v>
      </c>
      <c r="I14" s="1">
        <v>52.3527272727273</v>
      </c>
      <c r="J14" s="1">
        <v>64.490000000000009</v>
      </c>
      <c r="K14" s="3">
        <f t="shared" si="0"/>
        <v>52.777762768817269</v>
      </c>
      <c r="L14" s="3">
        <f t="shared" si="1"/>
        <v>44.40598139906426</v>
      </c>
      <c r="M14" s="3">
        <f t="shared" si="3"/>
        <v>77.777762768817269</v>
      </c>
      <c r="N14" s="3">
        <f t="shared" si="2"/>
        <v>107.77776276881727</v>
      </c>
    </row>
    <row r="15" spans="1:14" x14ac:dyDescent="0.25">
      <c r="A15" t="s">
        <v>5</v>
      </c>
      <c r="B15" s="1">
        <v>74.079958333333295</v>
      </c>
      <c r="C15" s="1">
        <v>73.8265555555557</v>
      </c>
      <c r="D15" s="1">
        <v>40.171811023622098</v>
      </c>
      <c r="E15" s="1">
        <v>47.310750988142303</v>
      </c>
      <c r="F15" s="1">
        <v>41.156956521739097</v>
      </c>
      <c r="G15" s="1">
        <v>49.043858267716502</v>
      </c>
      <c r="H15" s="1">
        <v>57.765770750988104</v>
      </c>
      <c r="I15" s="1">
        <v>52.3527272727273</v>
      </c>
      <c r="J15" s="1">
        <v>64.490000000000009</v>
      </c>
      <c r="K15" s="3">
        <f t="shared" si="0"/>
        <v>74.041947916666658</v>
      </c>
      <c r="L15" s="3">
        <f t="shared" si="1"/>
        <v>44.40598139906426</v>
      </c>
      <c r="M15" s="3">
        <f t="shared" si="3"/>
        <v>99.041947916666658</v>
      </c>
      <c r="N15" s="3">
        <f t="shared" si="2"/>
        <v>129.04194791666666</v>
      </c>
    </row>
    <row r="16" spans="1:14" x14ac:dyDescent="0.25">
      <c r="A16" t="s">
        <v>6</v>
      </c>
      <c r="B16" s="1">
        <v>81.369247311828005</v>
      </c>
      <c r="C16" s="1">
        <v>80.599758064515797</v>
      </c>
      <c r="D16" s="1">
        <v>40.171811023622098</v>
      </c>
      <c r="E16" s="1">
        <v>47.310750988142303</v>
      </c>
      <c r="F16" s="1">
        <v>41.156956521739097</v>
      </c>
      <c r="G16" s="1">
        <v>49.043858267716502</v>
      </c>
      <c r="H16" s="1">
        <v>57.765770750988104</v>
      </c>
      <c r="I16" s="1">
        <v>52.3527272727273</v>
      </c>
      <c r="J16" s="1">
        <v>64.490000000000009</v>
      </c>
      <c r="K16" s="3">
        <f t="shared" si="0"/>
        <v>81.253823924731179</v>
      </c>
      <c r="L16" s="3">
        <f t="shared" si="1"/>
        <v>44.40598139906426</v>
      </c>
      <c r="M16" s="3">
        <f t="shared" si="3"/>
        <v>106.25382392473118</v>
      </c>
      <c r="N16" s="3">
        <f t="shared" si="2"/>
        <v>136.25382392473119</v>
      </c>
    </row>
    <row r="17" spans="1:14" x14ac:dyDescent="0.25">
      <c r="A17" t="s">
        <v>7</v>
      </c>
      <c r="B17" s="1">
        <v>82.696881720430198</v>
      </c>
      <c r="C17" s="1">
        <v>83.808145161290398</v>
      </c>
      <c r="D17" s="1">
        <v>40.171811023622098</v>
      </c>
      <c r="E17" s="1">
        <v>47.310750988142303</v>
      </c>
      <c r="F17" s="1">
        <v>41.156956521739097</v>
      </c>
      <c r="G17" s="1">
        <v>49.043858267716502</v>
      </c>
      <c r="H17" s="1">
        <v>57.765770750988104</v>
      </c>
      <c r="I17" s="1">
        <v>52.3527272727273</v>
      </c>
      <c r="J17" s="1">
        <v>64.490000000000009</v>
      </c>
      <c r="K17" s="3">
        <f t="shared" si="0"/>
        <v>82.863571236559224</v>
      </c>
      <c r="L17" s="3">
        <f t="shared" si="1"/>
        <v>44.40598139906426</v>
      </c>
      <c r="M17" s="3">
        <f t="shared" si="3"/>
        <v>107.86357123655922</v>
      </c>
      <c r="N17" s="3">
        <f t="shared" si="2"/>
        <v>137.86357123655921</v>
      </c>
    </row>
    <row r="18" spans="1:14" x14ac:dyDescent="0.25">
      <c r="A18" t="s">
        <v>8</v>
      </c>
      <c r="B18" s="1">
        <v>128.37230555555601</v>
      </c>
      <c r="C18" s="1">
        <v>134.473111111111</v>
      </c>
      <c r="D18" s="1">
        <v>40.171811023622098</v>
      </c>
      <c r="E18" s="1">
        <v>47.310750988142303</v>
      </c>
      <c r="F18" s="1">
        <v>41.156956521739097</v>
      </c>
      <c r="G18" s="1">
        <v>49.043858267716502</v>
      </c>
      <c r="H18" s="1">
        <v>57.765770750988104</v>
      </c>
      <c r="I18" s="1">
        <v>52.3527272727273</v>
      </c>
      <c r="J18" s="1">
        <v>64.490000000000009</v>
      </c>
      <c r="K18" s="3">
        <f t="shared" si="0"/>
        <v>129.28742638888926</v>
      </c>
      <c r="L18" s="3">
        <f t="shared" si="1"/>
        <v>44.40598139906426</v>
      </c>
      <c r="M18" s="3">
        <f t="shared" si="3"/>
        <v>154.28742638888926</v>
      </c>
      <c r="N18" s="3">
        <f t="shared" si="2"/>
        <v>184.28742638888926</v>
      </c>
    </row>
    <row r="19" spans="1:14" x14ac:dyDescent="0.25">
      <c r="A19" t="s">
        <v>9</v>
      </c>
      <c r="B19" s="1">
        <v>139.49322147651</v>
      </c>
      <c r="C19" s="1">
        <v>154.59427419354901</v>
      </c>
      <c r="D19" s="1">
        <v>40.171811023622098</v>
      </c>
      <c r="E19" s="1">
        <v>47.310750988142303</v>
      </c>
      <c r="F19" s="1">
        <v>41.156956521739097</v>
      </c>
      <c r="G19" s="1">
        <v>49.043858267716502</v>
      </c>
      <c r="H19" s="1">
        <v>57.765770750988104</v>
      </c>
      <c r="I19" s="1">
        <v>52.3527272727273</v>
      </c>
      <c r="J19" s="1">
        <v>64.490000000000009</v>
      </c>
      <c r="K19" s="3">
        <f t="shared" si="0"/>
        <v>141.75837938406585</v>
      </c>
      <c r="L19" s="3">
        <f t="shared" si="1"/>
        <v>44.40598139906426</v>
      </c>
      <c r="M19" s="3">
        <f t="shared" si="3"/>
        <v>166.75837938406585</v>
      </c>
      <c r="N19" s="3">
        <f t="shared" si="2"/>
        <v>196.75837938406585</v>
      </c>
    </row>
    <row r="20" spans="1:14" x14ac:dyDescent="0.25">
      <c r="A20" t="s">
        <v>10</v>
      </c>
      <c r="B20" s="1">
        <v>176.15136111111099</v>
      </c>
      <c r="C20" s="1">
        <v>204.40744444444499</v>
      </c>
      <c r="D20" s="1">
        <v>40.171811023622098</v>
      </c>
      <c r="E20" s="1">
        <v>47.310750988142303</v>
      </c>
      <c r="F20" s="1">
        <v>41.156956521739097</v>
      </c>
      <c r="G20" s="1">
        <v>49.043858267716502</v>
      </c>
      <c r="H20" s="1">
        <v>57.765770750988104</v>
      </c>
      <c r="I20" s="1">
        <v>52.3527272727273</v>
      </c>
      <c r="J20" s="1">
        <v>64.490000000000009</v>
      </c>
      <c r="K20" s="3">
        <f t="shared" si="0"/>
        <v>180.38977361111108</v>
      </c>
      <c r="L20" s="3">
        <f t="shared" si="1"/>
        <v>44.40598139906426</v>
      </c>
      <c r="M20" s="3">
        <f t="shared" si="3"/>
        <v>205.38977361111108</v>
      </c>
      <c r="N20" s="3">
        <f t="shared" si="2"/>
        <v>235.38977361111108</v>
      </c>
    </row>
    <row r="21" spans="1:14" x14ac:dyDescent="0.25">
      <c r="A21" t="s">
        <v>11</v>
      </c>
      <c r="B21" s="1">
        <v>221.060389784948</v>
      </c>
      <c r="C21" s="1">
        <v>260.763709677419</v>
      </c>
      <c r="D21" s="1">
        <v>40.171811023622098</v>
      </c>
      <c r="E21" s="1">
        <v>47.310750988142303</v>
      </c>
      <c r="F21" s="1">
        <v>41.156956521739097</v>
      </c>
      <c r="G21" s="1">
        <v>49.043858267716502</v>
      </c>
      <c r="H21" s="1">
        <v>57.765770750988104</v>
      </c>
      <c r="I21" s="1">
        <v>52.3527272727273</v>
      </c>
      <c r="J21" s="1">
        <v>64.490000000000009</v>
      </c>
      <c r="K21" s="3">
        <f t="shared" si="0"/>
        <v>227.01588776881866</v>
      </c>
      <c r="L21" s="3">
        <f t="shared" si="1"/>
        <v>44.40598139906426</v>
      </c>
      <c r="M21" s="3">
        <f t="shared" si="3"/>
        <v>252.01588776881866</v>
      </c>
      <c r="N21" s="3">
        <f t="shared" si="2"/>
        <v>282.01588776881863</v>
      </c>
    </row>
    <row r="22" spans="1:14" x14ac:dyDescent="0.25">
      <c r="A22" t="s">
        <v>12</v>
      </c>
      <c r="B22" s="1">
        <v>167.72657258064601</v>
      </c>
      <c r="C22" s="1">
        <v>190.46836021505399</v>
      </c>
      <c r="D22" s="1">
        <v>88.424549019607795</v>
      </c>
      <c r="E22" s="1">
        <v>43.621843137254899</v>
      </c>
      <c r="F22" s="1">
        <v>48.248418972331997</v>
      </c>
      <c r="G22" s="1">
        <v>107.23329411764701</v>
      </c>
      <c r="H22" s="1">
        <v>53.8156078431373</v>
      </c>
      <c r="I22" s="1">
        <v>59.464387351778598</v>
      </c>
      <c r="J22" s="1">
        <v>74.64</v>
      </c>
      <c r="K22" s="3">
        <f t="shared" si="0"/>
        <v>171.13784072580719</v>
      </c>
      <c r="L22" s="3">
        <f t="shared" si="1"/>
        <v>62.109194285566652</v>
      </c>
      <c r="M22" s="3">
        <f t="shared" si="3"/>
        <v>196.13784072580719</v>
      </c>
      <c r="N22" s="3">
        <f t="shared" si="2"/>
        <v>226.13784072580719</v>
      </c>
    </row>
    <row r="23" spans="1:14" x14ac:dyDescent="0.25">
      <c r="A23" t="s">
        <v>13</v>
      </c>
      <c r="B23" s="1">
        <v>128.802678571428</v>
      </c>
      <c r="C23" s="1">
        <v>137.72803571428599</v>
      </c>
      <c r="D23" s="1">
        <v>88.424549019607795</v>
      </c>
      <c r="E23" s="1">
        <v>43.621843137254899</v>
      </c>
      <c r="F23" s="1">
        <v>48.248418972331997</v>
      </c>
      <c r="G23" s="1">
        <v>107.23329411764701</v>
      </c>
      <c r="H23" s="1">
        <v>53.8156078431373</v>
      </c>
      <c r="I23" s="1">
        <v>59.464387351778598</v>
      </c>
      <c r="J23" s="1">
        <v>87.14</v>
      </c>
      <c r="K23" s="3">
        <f t="shared" si="0"/>
        <v>130.14148214285669</v>
      </c>
      <c r="L23" s="3">
        <f t="shared" si="1"/>
        <v>62.109194285566652</v>
      </c>
      <c r="M23" s="3">
        <f t="shared" si="3"/>
        <v>155.14148214285669</v>
      </c>
      <c r="N23" s="3">
        <f t="shared" si="2"/>
        <v>185.14148214285669</v>
      </c>
    </row>
    <row r="24" spans="1:14" x14ac:dyDescent="0.25">
      <c r="A24" t="s">
        <v>14</v>
      </c>
      <c r="B24" s="1">
        <v>252.006850605653</v>
      </c>
      <c r="C24" s="1">
        <v>249.10704301075299</v>
      </c>
      <c r="D24" s="1">
        <v>88.424549019607795</v>
      </c>
      <c r="E24" s="1">
        <v>43.621843137254899</v>
      </c>
      <c r="F24" s="1">
        <v>48.248418972331997</v>
      </c>
      <c r="G24" s="1">
        <v>107.23329411764701</v>
      </c>
      <c r="H24" s="1">
        <v>53.8156078431373</v>
      </c>
      <c r="I24" s="1">
        <v>59.464387351778598</v>
      </c>
      <c r="J24" s="1">
        <v>87.14</v>
      </c>
      <c r="K24" s="3">
        <f t="shared" si="0"/>
        <v>251.57187946641801</v>
      </c>
      <c r="L24" s="3">
        <f t="shared" si="1"/>
        <v>62.109194285566652</v>
      </c>
      <c r="M24" s="3">
        <f t="shared" si="3"/>
        <v>276.57187946641801</v>
      </c>
      <c r="N24" s="3">
        <f t="shared" si="2"/>
        <v>306.57187946641801</v>
      </c>
    </row>
    <row r="25" spans="1:14" x14ac:dyDescent="0.25">
      <c r="A25" t="s">
        <v>15</v>
      </c>
      <c r="B25" s="1">
        <v>165.731902777778</v>
      </c>
      <c r="C25" s="1">
        <v>160.74197222222199</v>
      </c>
      <c r="D25" s="1">
        <v>88.424549019607795</v>
      </c>
      <c r="E25" s="1">
        <v>43.621843137254899</v>
      </c>
      <c r="F25" s="1">
        <v>48.248418972331997</v>
      </c>
      <c r="G25" s="1">
        <v>107.23329411764701</v>
      </c>
      <c r="H25" s="1">
        <v>53.8156078431373</v>
      </c>
      <c r="I25" s="1">
        <v>59.464387351778598</v>
      </c>
      <c r="J25" s="1">
        <v>87.14</v>
      </c>
      <c r="K25" s="3">
        <f t="shared" si="0"/>
        <v>164.98341319444461</v>
      </c>
      <c r="L25" s="3">
        <f t="shared" si="1"/>
        <v>62.109194285566652</v>
      </c>
      <c r="M25" s="3">
        <f t="shared" si="3"/>
        <v>189.98341319444461</v>
      </c>
      <c r="N25" s="3">
        <f t="shared" si="2"/>
        <v>219.98341319444461</v>
      </c>
    </row>
    <row r="26" spans="1:14" x14ac:dyDescent="0.25">
      <c r="A26" t="s">
        <v>16</v>
      </c>
      <c r="B26" s="1">
        <v>177.476948924732</v>
      </c>
      <c r="C26" s="1">
        <v>165.51459677419399</v>
      </c>
      <c r="D26" s="1">
        <v>88.424549019607795</v>
      </c>
      <c r="E26" s="1">
        <v>43.621843137254899</v>
      </c>
      <c r="F26" s="1">
        <v>48.248418972331997</v>
      </c>
      <c r="G26" s="1">
        <v>107.23329411764701</v>
      </c>
      <c r="H26" s="1">
        <v>53.8156078431373</v>
      </c>
      <c r="I26" s="1">
        <v>59.464387351778598</v>
      </c>
      <c r="J26" s="1">
        <v>87.14</v>
      </c>
      <c r="K26" s="3">
        <f t="shared" si="0"/>
        <v>175.68259610215128</v>
      </c>
      <c r="L26" s="3">
        <f t="shared" si="1"/>
        <v>62.109194285566652</v>
      </c>
      <c r="M26" s="3">
        <f t="shared" si="3"/>
        <v>200.68259610215128</v>
      </c>
      <c r="N26" s="3">
        <f t="shared" si="2"/>
        <v>230.68259610215128</v>
      </c>
    </row>
    <row r="27" spans="1:14" x14ac:dyDescent="0.25">
      <c r="A27" t="s">
        <v>17</v>
      </c>
      <c r="B27" s="1">
        <v>218.03323611111199</v>
      </c>
      <c r="C27" s="1">
        <v>209.31102777777801</v>
      </c>
      <c r="D27" s="1">
        <v>88.424549019607795</v>
      </c>
      <c r="E27" s="1">
        <v>43.621843137254899</v>
      </c>
      <c r="F27" s="1">
        <v>48.248418972331997</v>
      </c>
      <c r="G27" s="1">
        <v>107.23329411764701</v>
      </c>
      <c r="H27" s="1">
        <v>53.8156078431373</v>
      </c>
      <c r="I27" s="1">
        <v>59.464387351778598</v>
      </c>
      <c r="J27" s="1">
        <v>87.14</v>
      </c>
      <c r="K27" s="3">
        <f t="shared" si="0"/>
        <v>216.7249048611119</v>
      </c>
      <c r="L27" s="3">
        <f t="shared" si="1"/>
        <v>62.109194285566652</v>
      </c>
      <c r="M27" s="3">
        <f t="shared" si="3"/>
        <v>241.7249048611119</v>
      </c>
      <c r="N27" s="3">
        <f t="shared" si="2"/>
        <v>271.7249048611119</v>
      </c>
    </row>
    <row r="28" spans="1:14" x14ac:dyDescent="0.25">
      <c r="A28" t="s">
        <v>18</v>
      </c>
      <c r="B28" s="1">
        <v>315.00099462365603</v>
      </c>
      <c r="C28" s="1">
        <v>289.61513440860301</v>
      </c>
      <c r="D28" s="1">
        <v>88.424549019607795</v>
      </c>
      <c r="E28" s="1">
        <v>43.621843137254899</v>
      </c>
      <c r="F28" s="1">
        <v>48.248418972331997</v>
      </c>
      <c r="G28" s="1">
        <v>107.23329411764701</v>
      </c>
      <c r="H28" s="1">
        <v>53.8156078431373</v>
      </c>
      <c r="I28" s="1">
        <v>59.464387351778598</v>
      </c>
      <c r="J28" s="1">
        <v>87.14</v>
      </c>
      <c r="K28" s="3">
        <f t="shared" si="0"/>
        <v>311.19311559139811</v>
      </c>
      <c r="L28" s="3">
        <f t="shared" si="1"/>
        <v>62.109194285566652</v>
      </c>
      <c r="M28" s="3">
        <f t="shared" si="3"/>
        <v>336.19311559139811</v>
      </c>
      <c r="N28" s="3">
        <f t="shared" si="2"/>
        <v>366.19311559139811</v>
      </c>
    </row>
    <row r="29" spans="1:14" x14ac:dyDescent="0.25">
      <c r="A29" t="s">
        <v>19</v>
      </c>
      <c r="B29" s="1">
        <v>465.18350806451502</v>
      </c>
      <c r="C29" s="1">
        <v>456.97201612903302</v>
      </c>
      <c r="D29" s="1">
        <v>88.424549019607795</v>
      </c>
      <c r="E29" s="1">
        <v>43.621843137254899</v>
      </c>
      <c r="F29" s="1">
        <v>48.248418972331997</v>
      </c>
      <c r="G29" s="1">
        <v>107.23329411764701</v>
      </c>
      <c r="H29" s="1">
        <v>53.8156078431373</v>
      </c>
      <c r="I29" s="1">
        <v>59.464387351778598</v>
      </c>
      <c r="J29" s="1">
        <v>87.14</v>
      </c>
      <c r="K29" s="3">
        <f t="shared" si="0"/>
        <v>463.95178427419273</v>
      </c>
      <c r="L29" s="3">
        <f t="shared" si="1"/>
        <v>62.109194285566652</v>
      </c>
      <c r="M29" s="3">
        <f t="shared" si="3"/>
        <v>488.95178427419273</v>
      </c>
      <c r="N29" s="3">
        <f t="shared" si="2"/>
        <v>518.95178427419273</v>
      </c>
    </row>
    <row r="30" spans="1:14" x14ac:dyDescent="0.25">
      <c r="A30" t="s">
        <v>20</v>
      </c>
      <c r="B30" s="1">
        <v>346.11512499999901</v>
      </c>
      <c r="C30" s="1">
        <v>357.48741666666598</v>
      </c>
      <c r="D30" s="1">
        <v>88.424549019607795</v>
      </c>
      <c r="E30" s="1">
        <v>43.621843137254899</v>
      </c>
      <c r="F30" s="1">
        <v>48.248418972331997</v>
      </c>
      <c r="G30" s="1">
        <v>107.23329411764701</v>
      </c>
      <c r="H30" s="1">
        <v>53.8156078431373</v>
      </c>
      <c r="I30" s="1">
        <v>59.464387351778598</v>
      </c>
      <c r="J30" s="1">
        <v>87.14</v>
      </c>
      <c r="K30" s="3">
        <f t="shared" si="0"/>
        <v>347.82096874999911</v>
      </c>
      <c r="L30" s="3">
        <f t="shared" si="1"/>
        <v>62.109194285566652</v>
      </c>
      <c r="M30" s="3">
        <f t="shared" si="3"/>
        <v>372.82096874999911</v>
      </c>
      <c r="N30" s="3">
        <f t="shared" si="2"/>
        <v>402.82096874999911</v>
      </c>
    </row>
    <row r="31" spans="1:14" x14ac:dyDescent="0.25">
      <c r="A31" t="s">
        <v>21</v>
      </c>
      <c r="B31" s="1">
        <v>152.60387919463</v>
      </c>
      <c r="C31" s="1">
        <v>162.65715053763401</v>
      </c>
      <c r="D31" s="1">
        <v>88.424549019607795</v>
      </c>
      <c r="E31" s="1">
        <v>43.621843137254899</v>
      </c>
      <c r="F31" s="1">
        <v>48.248418972331997</v>
      </c>
      <c r="G31" s="1">
        <v>107.23329411764701</v>
      </c>
      <c r="H31" s="1">
        <v>53.8156078431373</v>
      </c>
      <c r="I31" s="1">
        <v>59.464387351778598</v>
      </c>
      <c r="J31" s="1">
        <v>87.14</v>
      </c>
      <c r="K31" s="3">
        <f t="shared" si="0"/>
        <v>154.11186989608058</v>
      </c>
      <c r="L31" s="3">
        <f t="shared" si="1"/>
        <v>62.109194285566652</v>
      </c>
      <c r="M31" s="3">
        <f t="shared" si="3"/>
        <v>179.11186989608058</v>
      </c>
      <c r="N31" s="3">
        <f t="shared" si="2"/>
        <v>209.11186989608058</v>
      </c>
    </row>
    <row r="32" spans="1:14" x14ac:dyDescent="0.25">
      <c r="A32" t="s">
        <v>22</v>
      </c>
      <c r="B32" s="1">
        <v>173.63437500000001</v>
      </c>
      <c r="C32" s="1">
        <v>204.598444444444</v>
      </c>
      <c r="D32" s="1">
        <v>88.424549019607795</v>
      </c>
      <c r="E32" s="1">
        <v>43.621843137254899</v>
      </c>
      <c r="F32" s="1">
        <v>48.248418972331997</v>
      </c>
      <c r="G32" s="1">
        <v>107.23329411764701</v>
      </c>
      <c r="H32" s="1">
        <v>53.8156078431373</v>
      </c>
      <c r="I32" s="1">
        <v>59.464387351778598</v>
      </c>
      <c r="J32" s="1">
        <v>87.14</v>
      </c>
      <c r="K32" s="3">
        <f t="shared" si="0"/>
        <v>178.27898541666661</v>
      </c>
      <c r="L32" s="3">
        <f t="shared" si="1"/>
        <v>62.109194285566652</v>
      </c>
      <c r="M32" s="3">
        <f t="shared" si="3"/>
        <v>203.27898541666661</v>
      </c>
      <c r="N32" s="3">
        <f t="shared" si="2"/>
        <v>233.27898541666661</v>
      </c>
    </row>
    <row r="33" spans="1:14" x14ac:dyDescent="0.25">
      <c r="A33" t="s">
        <v>23</v>
      </c>
      <c r="B33" s="1">
        <v>251.616397849462</v>
      </c>
      <c r="C33" s="1">
        <v>293.995940860215</v>
      </c>
      <c r="D33" s="1">
        <v>88.424549019607795</v>
      </c>
      <c r="E33" s="1">
        <v>43.621843137254899</v>
      </c>
      <c r="F33" s="1">
        <v>48.248418972331997</v>
      </c>
      <c r="G33" s="1">
        <v>107.23329411764701</v>
      </c>
      <c r="H33" s="1">
        <v>53.8156078431373</v>
      </c>
      <c r="I33" s="1">
        <v>59.464387351778598</v>
      </c>
      <c r="J33" s="1">
        <v>87.14</v>
      </c>
      <c r="K33" s="3">
        <f t="shared" si="0"/>
        <v>257.97332930107495</v>
      </c>
      <c r="L33" s="3">
        <f t="shared" si="1"/>
        <v>62.109194285566652</v>
      </c>
      <c r="M33" s="3">
        <f t="shared" si="3"/>
        <v>282.97332930107495</v>
      </c>
      <c r="N33" s="3">
        <f t="shared" si="2"/>
        <v>312.97332930107495</v>
      </c>
    </row>
    <row r="34" spans="1:14" x14ac:dyDescent="0.25">
      <c r="A34" t="s">
        <v>24</v>
      </c>
      <c r="B34" s="1">
        <v>117.829314516129</v>
      </c>
      <c r="C34" s="1">
        <v>136.013682795699</v>
      </c>
      <c r="D34" s="1">
        <v>298.86137254902002</v>
      </c>
      <c r="E34" s="1">
        <v>70.443281249999998</v>
      </c>
      <c r="F34" s="1">
        <v>45.553960784313702</v>
      </c>
      <c r="G34" s="1">
        <v>400.17431372548998</v>
      </c>
      <c r="H34" s="1">
        <v>85.444357976653606</v>
      </c>
      <c r="I34" s="1">
        <v>56.406705882353002</v>
      </c>
      <c r="J34" s="1">
        <v>167.87</v>
      </c>
      <c r="K34" s="3">
        <f t="shared" si="0"/>
        <v>120.5569697580645</v>
      </c>
      <c r="L34" s="3">
        <f t="shared" si="1"/>
        <v>144.64454301116939</v>
      </c>
      <c r="M34" s="3">
        <f t="shared" si="3"/>
        <v>169.64454301116939</v>
      </c>
      <c r="N34" s="3">
        <f t="shared" si="2"/>
        <v>199.64454301116939</v>
      </c>
    </row>
    <row r="35" spans="1:14" x14ac:dyDescent="0.25">
      <c r="A35" t="s">
        <v>25</v>
      </c>
      <c r="B35" s="1">
        <v>128.311845238095</v>
      </c>
      <c r="C35" s="1">
        <v>133.90767857142899</v>
      </c>
      <c r="D35" s="1">
        <v>298.86137254902002</v>
      </c>
      <c r="E35" s="1">
        <v>70.443281249999998</v>
      </c>
      <c r="F35" s="1">
        <v>45.553960784313702</v>
      </c>
      <c r="G35" s="1">
        <v>400.17431372548998</v>
      </c>
      <c r="H35" s="1">
        <v>85.444357976653606</v>
      </c>
      <c r="I35" s="1">
        <v>56.406705882353002</v>
      </c>
      <c r="J35" s="1">
        <v>167.87</v>
      </c>
      <c r="K35" s="3">
        <f t="shared" si="0"/>
        <v>129.15122023809511</v>
      </c>
      <c r="L35" s="3">
        <f t="shared" si="1"/>
        <v>144.64454301116939</v>
      </c>
      <c r="M35" s="3">
        <f t="shared" si="3"/>
        <v>169.64454301116939</v>
      </c>
      <c r="N35" s="3">
        <f t="shared" si="2"/>
        <v>199.64454301116939</v>
      </c>
    </row>
    <row r="36" spans="1:14" x14ac:dyDescent="0.25">
      <c r="A36" t="s">
        <v>26</v>
      </c>
      <c r="B36" s="1">
        <v>102.521453566622</v>
      </c>
      <c r="C36" s="1">
        <v>104.727177419355</v>
      </c>
      <c r="D36" s="1">
        <v>298.86137254902002</v>
      </c>
      <c r="E36" s="1">
        <v>70.443281249999998</v>
      </c>
      <c r="F36" s="1">
        <v>45.553960784313702</v>
      </c>
      <c r="G36" s="1">
        <v>400.17431372548998</v>
      </c>
      <c r="H36" s="1">
        <v>85.444357976653606</v>
      </c>
      <c r="I36" s="1">
        <v>56.406705882353002</v>
      </c>
      <c r="J36" s="1">
        <v>167.87</v>
      </c>
      <c r="K36" s="3">
        <f t="shared" si="0"/>
        <v>102.85231214453196</v>
      </c>
      <c r="L36" s="3">
        <f t="shared" si="1"/>
        <v>144.64454301116939</v>
      </c>
      <c r="M36" s="3">
        <f t="shared" si="3"/>
        <v>169.64454301116939</v>
      </c>
      <c r="N36" s="3">
        <f t="shared" si="2"/>
        <v>199.64454301116939</v>
      </c>
    </row>
    <row r="37" spans="1:14" x14ac:dyDescent="0.25">
      <c r="A37" t="s">
        <v>27</v>
      </c>
      <c r="B37" s="1">
        <v>100.744</v>
      </c>
      <c r="C37" s="1">
        <v>93.7509722222226</v>
      </c>
      <c r="D37" s="1">
        <v>298.86137254902002</v>
      </c>
      <c r="E37" s="1">
        <v>70.443281249999998</v>
      </c>
      <c r="F37" s="1">
        <v>45.553960784313702</v>
      </c>
      <c r="G37" s="1">
        <v>400.17431372548998</v>
      </c>
      <c r="H37" s="1">
        <v>85.444357976653606</v>
      </c>
      <c r="I37" s="1">
        <v>56.406705882353002</v>
      </c>
      <c r="J37" s="1">
        <v>167.87</v>
      </c>
      <c r="K37" s="3">
        <f t="shared" si="0"/>
        <v>99.695045833333396</v>
      </c>
      <c r="L37" s="3">
        <f t="shared" si="1"/>
        <v>144.64454301116939</v>
      </c>
      <c r="M37" s="3">
        <f t="shared" si="3"/>
        <v>169.64454301116939</v>
      </c>
      <c r="N37" s="3">
        <f t="shared" si="2"/>
        <v>199.64454301116939</v>
      </c>
    </row>
    <row r="38" spans="1:14" x14ac:dyDescent="0.25">
      <c r="A38" t="s">
        <v>28</v>
      </c>
      <c r="B38" s="1">
        <v>81.715389784946197</v>
      </c>
      <c r="C38" s="1">
        <v>69.024435483870903</v>
      </c>
      <c r="D38" s="1">
        <v>298.86137254902002</v>
      </c>
      <c r="E38" s="1">
        <v>70.443281249999998</v>
      </c>
      <c r="F38" s="1">
        <v>45.553960784313702</v>
      </c>
      <c r="G38" s="1">
        <v>400.17431372548998</v>
      </c>
      <c r="H38" s="1">
        <v>85.444357976653606</v>
      </c>
      <c r="I38" s="1">
        <v>56.406705882353002</v>
      </c>
      <c r="J38" s="1">
        <v>167.87</v>
      </c>
      <c r="K38" s="3">
        <f t="shared" si="0"/>
        <v>79.8117466397849</v>
      </c>
      <c r="L38" s="3">
        <f t="shared" si="1"/>
        <v>144.64454301116939</v>
      </c>
      <c r="M38" s="3">
        <f t="shared" si="3"/>
        <v>169.64454301116939</v>
      </c>
      <c r="N38" s="3">
        <f t="shared" si="2"/>
        <v>199.64454301116939</v>
      </c>
    </row>
    <row r="39" spans="1:14" x14ac:dyDescent="0.25">
      <c r="A39" t="s">
        <v>29</v>
      </c>
      <c r="B39" s="1">
        <v>94.756111111110897</v>
      </c>
      <c r="C39" s="1">
        <v>84.118805555555397</v>
      </c>
      <c r="D39" s="1">
        <v>298.86137254902002</v>
      </c>
      <c r="E39" s="1">
        <v>70.443281249999998</v>
      </c>
      <c r="F39" s="1">
        <v>45.553960784313702</v>
      </c>
      <c r="G39" s="1">
        <v>400.17431372548998</v>
      </c>
      <c r="H39" s="1">
        <v>85.444357976653606</v>
      </c>
      <c r="I39" s="1">
        <v>56.406705882353002</v>
      </c>
      <c r="J39" s="1">
        <v>167.87</v>
      </c>
      <c r="K39" s="3">
        <f t="shared" si="0"/>
        <v>93.160515277777577</v>
      </c>
      <c r="L39" s="3">
        <f t="shared" si="1"/>
        <v>144.64454301116939</v>
      </c>
      <c r="M39" s="3">
        <f t="shared" si="3"/>
        <v>169.64454301116939</v>
      </c>
      <c r="N39" s="3">
        <f t="shared" si="2"/>
        <v>199.64454301116939</v>
      </c>
    </row>
    <row r="40" spans="1:14" x14ac:dyDescent="0.25">
      <c r="A40" t="s">
        <v>30</v>
      </c>
      <c r="B40" s="1">
        <v>77.606155913978299</v>
      </c>
      <c r="C40" s="1">
        <v>63.724139784946097</v>
      </c>
      <c r="D40" s="1">
        <v>298.86137254902002</v>
      </c>
      <c r="E40" s="1">
        <v>70.443281249999998</v>
      </c>
      <c r="F40" s="1">
        <v>45.553960784313702</v>
      </c>
      <c r="G40" s="1">
        <v>400.17431372548998</v>
      </c>
      <c r="H40" s="1">
        <v>85.444357976653606</v>
      </c>
      <c r="I40" s="1">
        <v>56.406705882353002</v>
      </c>
      <c r="J40" s="1">
        <v>167.87</v>
      </c>
      <c r="K40" s="3">
        <f t="shared" si="0"/>
        <v>75.523853494623467</v>
      </c>
      <c r="L40" s="3">
        <f t="shared" si="1"/>
        <v>144.64454301116939</v>
      </c>
      <c r="M40" s="3">
        <f t="shared" si="3"/>
        <v>169.64454301116939</v>
      </c>
      <c r="N40" s="3">
        <f t="shared" si="2"/>
        <v>199.64454301116939</v>
      </c>
    </row>
    <row r="41" spans="1:14" x14ac:dyDescent="0.25">
      <c r="A41" t="s">
        <v>31</v>
      </c>
      <c r="B41" s="1">
        <v>94.321881720430298</v>
      </c>
      <c r="C41" s="1">
        <v>88.973387096774104</v>
      </c>
      <c r="D41" s="1">
        <v>298.86137254902002</v>
      </c>
      <c r="E41" s="1">
        <v>70.443281249999998</v>
      </c>
      <c r="F41" s="1">
        <v>45.553960784313702</v>
      </c>
      <c r="G41" s="1">
        <v>400.17431372548998</v>
      </c>
      <c r="H41" s="1">
        <v>85.444357976653606</v>
      </c>
      <c r="I41" s="1">
        <v>56.406705882353002</v>
      </c>
      <c r="J41" s="1">
        <v>167.87</v>
      </c>
      <c r="K41" s="3">
        <f t="shared" si="0"/>
        <v>93.51960752688187</v>
      </c>
      <c r="L41" s="3">
        <f t="shared" si="1"/>
        <v>144.64454301116939</v>
      </c>
      <c r="M41" s="3">
        <f t="shared" si="3"/>
        <v>169.64454301116939</v>
      </c>
      <c r="N41" s="3">
        <f t="shared" si="2"/>
        <v>199.64454301116939</v>
      </c>
    </row>
    <row r="42" spans="1:14" x14ac:dyDescent="0.25">
      <c r="A42" t="s">
        <v>32</v>
      </c>
      <c r="B42" s="1">
        <v>100.723486111111</v>
      </c>
      <c r="C42" s="1">
        <v>100.095388888889</v>
      </c>
      <c r="D42" s="1">
        <v>298.86137254902002</v>
      </c>
      <c r="E42" s="1">
        <v>70.443281249999998</v>
      </c>
      <c r="F42" s="1">
        <v>45.553960784313702</v>
      </c>
      <c r="G42" s="1">
        <v>400.17431372548998</v>
      </c>
      <c r="H42" s="1">
        <v>85.444357976653606</v>
      </c>
      <c r="I42" s="1">
        <v>56.406705882353002</v>
      </c>
      <c r="J42" s="1">
        <v>167.87</v>
      </c>
      <c r="K42" s="3">
        <f t="shared" ref="K42:K60" si="4">$B$3*B42+$B$4*C42</f>
        <v>100.62927152777769</v>
      </c>
      <c r="L42" s="3">
        <f t="shared" ref="L42:L60" si="5">PercentageBase*PercentageY1*D42+PercentagePeak*PercentageY1*G42+PercentageBase*PercentageY2*E42+PercentagePeak*PercentageY2*H42+PercentageBase*PercentageY3*F42+PercentagePeak*PercentageY3*I42</f>
        <v>144.64454301116939</v>
      </c>
      <c r="M42" s="3">
        <f t="shared" ref="M42:M60" si="6">MAX(K42:L42)+MS</f>
        <v>169.64454301116939</v>
      </c>
      <c r="N42" s="3">
        <f t="shared" ref="N42:N60" si="7">(M42*YearlyConsumption+(PmB+FI)*12)/YearlyConsumption</f>
        <v>199.64454301116939</v>
      </c>
    </row>
    <row r="43" spans="1:14" x14ac:dyDescent="0.25">
      <c r="A43" t="s">
        <v>33</v>
      </c>
      <c r="B43" s="1">
        <v>87.375610738255006</v>
      </c>
      <c r="C43" s="1">
        <v>95.225752688172093</v>
      </c>
      <c r="D43" s="1">
        <v>298.86137254902002</v>
      </c>
      <c r="E43" s="1">
        <v>70.443281249999998</v>
      </c>
      <c r="F43" s="1">
        <v>45.553960784313702</v>
      </c>
      <c r="G43" s="1">
        <v>400.17431372548998</v>
      </c>
      <c r="H43" s="1">
        <v>85.444357976653606</v>
      </c>
      <c r="I43" s="1">
        <v>56.406705882353002</v>
      </c>
      <c r="J43" s="1">
        <v>167.87</v>
      </c>
      <c r="K43" s="3">
        <f t="shared" si="4"/>
        <v>88.553132030742574</v>
      </c>
      <c r="L43" s="3">
        <f t="shared" si="5"/>
        <v>144.64454301116939</v>
      </c>
      <c r="M43" s="3">
        <f t="shared" si="6"/>
        <v>169.64454301116939</v>
      </c>
      <c r="N43" s="3">
        <f t="shared" si="7"/>
        <v>199.64454301116939</v>
      </c>
    </row>
    <row r="44" spans="1:14" x14ac:dyDescent="0.25">
      <c r="A44" t="s">
        <v>34</v>
      </c>
      <c r="B44" s="1">
        <v>91.122277777777796</v>
      </c>
      <c r="C44" s="1">
        <v>105.797</v>
      </c>
      <c r="D44" s="1">
        <v>298.86137254902002</v>
      </c>
      <c r="E44" s="1">
        <v>70.443281249999998</v>
      </c>
      <c r="F44" s="1">
        <v>45.553960784313702</v>
      </c>
      <c r="G44" s="1">
        <v>400.17431372548998</v>
      </c>
      <c r="H44" s="1">
        <v>85.444357976653606</v>
      </c>
      <c r="I44" s="1">
        <v>56.406705882353002</v>
      </c>
      <c r="J44" s="1">
        <v>167.87</v>
      </c>
      <c r="K44" s="3">
        <f t="shared" si="4"/>
        <v>93.323486111111123</v>
      </c>
      <c r="L44" s="3">
        <f t="shared" si="5"/>
        <v>144.64454301116939</v>
      </c>
      <c r="M44" s="3">
        <f t="shared" si="6"/>
        <v>169.64454301116939</v>
      </c>
      <c r="N44" s="3">
        <f t="shared" si="7"/>
        <v>199.64454301116939</v>
      </c>
    </row>
    <row r="45" spans="1:14" x14ac:dyDescent="0.25">
      <c r="A45" t="s">
        <v>35</v>
      </c>
      <c r="B45" s="1">
        <v>68.519327956989201</v>
      </c>
      <c r="C45" s="1">
        <v>79.936827956989106</v>
      </c>
      <c r="D45" s="1">
        <v>298.86137254902002</v>
      </c>
      <c r="E45" s="1">
        <v>70.443281249999998</v>
      </c>
      <c r="F45" s="1">
        <v>45.553960784313702</v>
      </c>
      <c r="G45" s="1">
        <v>400.17431372548998</v>
      </c>
      <c r="H45" s="1">
        <v>85.444357976653606</v>
      </c>
      <c r="I45" s="1">
        <v>56.406705882353002</v>
      </c>
      <c r="J45" s="1">
        <v>167.87</v>
      </c>
      <c r="K45" s="3">
        <f t="shared" si="4"/>
        <v>70.23195295698919</v>
      </c>
      <c r="L45" s="3">
        <f t="shared" si="5"/>
        <v>144.64454301116939</v>
      </c>
      <c r="M45" s="3">
        <f t="shared" si="6"/>
        <v>169.64454301116939</v>
      </c>
      <c r="N45" s="3">
        <f t="shared" si="7"/>
        <v>199.64454301116939</v>
      </c>
    </row>
    <row r="46" spans="1:14" x14ac:dyDescent="0.25">
      <c r="A46" t="s">
        <v>36</v>
      </c>
      <c r="B46" s="1">
        <v>76.5711424731184</v>
      </c>
      <c r="C46" s="1">
        <v>85.703790322580602</v>
      </c>
      <c r="D46" s="1">
        <v>137.50814229248999</v>
      </c>
      <c r="E46" s="1">
        <v>197.52603112840501</v>
      </c>
      <c r="F46" s="1">
        <v>62.985156250000003</v>
      </c>
      <c r="G46" s="1">
        <v>164.767509881423</v>
      </c>
      <c r="H46" s="1">
        <v>261.37704280155702</v>
      </c>
      <c r="I46" s="1">
        <v>77.661322957198394</v>
      </c>
      <c r="J46" s="1">
        <v>187.35999999999999</v>
      </c>
      <c r="K46" s="3">
        <f t="shared" si="4"/>
        <v>77.941039650537732</v>
      </c>
      <c r="L46" s="3">
        <f t="shared" si="5"/>
        <v>137.96243718876249</v>
      </c>
      <c r="M46" s="3">
        <f t="shared" si="6"/>
        <v>162.96243718876249</v>
      </c>
      <c r="N46" s="3">
        <f t="shared" si="7"/>
        <v>192.96243718876249</v>
      </c>
    </row>
    <row r="47" spans="1:14" x14ac:dyDescent="0.25">
      <c r="A47" t="s">
        <v>37</v>
      </c>
      <c r="B47" s="1">
        <v>61.335847701149397</v>
      </c>
      <c r="C47" s="1">
        <v>67.013218390804695</v>
      </c>
      <c r="D47" s="1">
        <v>137.50814229248999</v>
      </c>
      <c r="E47" s="1">
        <v>197.52603112840501</v>
      </c>
      <c r="F47" s="1">
        <v>62.985156250000003</v>
      </c>
      <c r="G47" s="1">
        <v>164.767509881423</v>
      </c>
      <c r="H47" s="1">
        <v>261.37704280155702</v>
      </c>
      <c r="I47" s="1">
        <v>77.661322957198394</v>
      </c>
      <c r="J47" s="1">
        <v>187.35999999999999</v>
      </c>
      <c r="K47" s="3">
        <f t="shared" si="4"/>
        <v>62.187453304597696</v>
      </c>
      <c r="L47" s="3">
        <f t="shared" si="5"/>
        <v>137.96243718876249</v>
      </c>
      <c r="M47" s="3">
        <f t="shared" si="6"/>
        <v>162.96243718876249</v>
      </c>
      <c r="N47" s="3">
        <f t="shared" si="7"/>
        <v>192.96243718876249</v>
      </c>
    </row>
    <row r="48" spans="1:14" x14ac:dyDescent="0.25">
      <c r="A48" t="s">
        <v>38</v>
      </c>
      <c r="B48" s="1">
        <v>64.701991924629993</v>
      </c>
      <c r="C48" s="1">
        <v>64.5863978494625</v>
      </c>
      <c r="D48" s="1">
        <v>137.50814229248999</v>
      </c>
      <c r="E48" s="1">
        <v>197.52603112840501</v>
      </c>
      <c r="F48" s="1">
        <v>62.985156250000003</v>
      </c>
      <c r="G48" s="1">
        <v>164.767509881423</v>
      </c>
      <c r="H48" s="1">
        <v>261.37704280155702</v>
      </c>
      <c r="I48" s="1">
        <v>77.661322957198394</v>
      </c>
      <c r="J48" s="1">
        <v>187.35999999999999</v>
      </c>
      <c r="K48" s="3">
        <f t="shared" si="4"/>
        <v>64.684652813354873</v>
      </c>
      <c r="L48" s="3">
        <f t="shared" si="5"/>
        <v>137.96243718876249</v>
      </c>
      <c r="M48" s="3">
        <f t="shared" si="6"/>
        <v>162.96243718876249</v>
      </c>
      <c r="N48" s="3">
        <f t="shared" si="7"/>
        <v>192.96243718876249</v>
      </c>
    </row>
    <row r="49" spans="1:14" x14ac:dyDescent="0.25">
      <c r="A49" t="s">
        <v>39</v>
      </c>
      <c r="B49" s="1">
        <v>62.360819444444601</v>
      </c>
      <c r="C49" s="1">
        <v>55.410888888888799</v>
      </c>
      <c r="D49" s="1">
        <v>137.50814229248999</v>
      </c>
      <c r="E49" s="1">
        <v>197.52603112840501</v>
      </c>
      <c r="F49" s="1">
        <v>62.985156250000003</v>
      </c>
      <c r="G49" s="1">
        <v>164.767509881423</v>
      </c>
      <c r="H49" s="1">
        <v>261.37704280155702</v>
      </c>
      <c r="I49" s="1">
        <v>77.661322957198394</v>
      </c>
      <c r="J49" s="1">
        <v>187.35999999999999</v>
      </c>
      <c r="K49" s="3">
        <f t="shared" si="4"/>
        <v>61.318329861111231</v>
      </c>
      <c r="L49" s="3">
        <f t="shared" si="5"/>
        <v>137.96243718876249</v>
      </c>
      <c r="M49" s="3">
        <f t="shared" si="6"/>
        <v>162.96243718876249</v>
      </c>
      <c r="N49" s="3">
        <f t="shared" si="7"/>
        <v>192.96243718876249</v>
      </c>
    </row>
    <row r="50" spans="1:14" x14ac:dyDescent="0.25">
      <c r="A50" t="s">
        <v>40</v>
      </c>
      <c r="B50" s="1">
        <v>67.210013440860095</v>
      </c>
      <c r="C50" s="1">
        <v>53.379892473118403</v>
      </c>
      <c r="D50" s="1">
        <v>137.50814229248999</v>
      </c>
      <c r="E50" s="1">
        <v>197.52603112840501</v>
      </c>
      <c r="F50" s="1">
        <v>62.985156250000003</v>
      </c>
      <c r="G50" s="1">
        <v>164.767509881423</v>
      </c>
      <c r="H50" s="1">
        <v>261.37704280155702</v>
      </c>
      <c r="I50" s="1">
        <v>77.661322957198394</v>
      </c>
      <c r="J50" s="1">
        <v>187.35999999999999</v>
      </c>
      <c r="K50" s="3">
        <f t="shared" si="4"/>
        <v>65.135495295698846</v>
      </c>
      <c r="L50" s="3">
        <f t="shared" si="5"/>
        <v>137.96243718876249</v>
      </c>
      <c r="M50" s="3">
        <f t="shared" si="6"/>
        <v>162.96243718876249</v>
      </c>
      <c r="N50" s="3">
        <f t="shared" si="7"/>
        <v>192.96243718876249</v>
      </c>
    </row>
    <row r="51" spans="1:14" x14ac:dyDescent="0.25">
      <c r="A51" t="s">
        <v>41</v>
      </c>
      <c r="B51" s="1">
        <v>72.887722222221896</v>
      </c>
      <c r="C51" s="1">
        <v>57.556694444444403</v>
      </c>
      <c r="D51" s="1">
        <v>137.50814229248999</v>
      </c>
      <c r="E51" s="1">
        <v>197.52603112840501</v>
      </c>
      <c r="F51" s="1">
        <v>62.985156250000003</v>
      </c>
      <c r="G51" s="1">
        <v>164.767509881423</v>
      </c>
      <c r="H51" s="1">
        <v>261.37704280155702</v>
      </c>
      <c r="I51" s="1">
        <v>77.661322957198394</v>
      </c>
      <c r="J51" s="1">
        <v>187.35999999999999</v>
      </c>
      <c r="K51" s="3">
        <f t="shared" si="4"/>
        <v>70.588068055555269</v>
      </c>
      <c r="L51" s="3">
        <f t="shared" si="5"/>
        <v>137.96243718876249</v>
      </c>
      <c r="M51" s="3">
        <f t="shared" si="6"/>
        <v>162.96243718876249</v>
      </c>
      <c r="N51" s="3">
        <f t="shared" si="7"/>
        <v>192.96243718876249</v>
      </c>
    </row>
    <row r="52" spans="1:14" x14ac:dyDescent="0.25">
      <c r="A52" t="s">
        <v>42</v>
      </c>
      <c r="B52" s="1">
        <v>67.697029569892507</v>
      </c>
      <c r="C52" s="1">
        <v>52.0378494623655</v>
      </c>
      <c r="D52" s="1">
        <v>137.50814229248999</v>
      </c>
      <c r="E52" s="1">
        <v>197.52603112840501</v>
      </c>
      <c r="F52" s="1">
        <v>62.985156250000003</v>
      </c>
      <c r="G52" s="1">
        <v>164.767509881423</v>
      </c>
      <c r="H52" s="1">
        <v>261.37704280155702</v>
      </c>
      <c r="I52" s="1">
        <v>77.661322957198394</v>
      </c>
      <c r="J52" s="1">
        <v>187.35999999999999</v>
      </c>
      <c r="K52" s="3">
        <f t="shared" si="4"/>
        <v>65.348152553763455</v>
      </c>
      <c r="L52" s="3">
        <f t="shared" si="5"/>
        <v>137.96243718876249</v>
      </c>
      <c r="M52" s="3">
        <f t="shared" si="6"/>
        <v>162.96243718876249</v>
      </c>
      <c r="N52" s="3">
        <f t="shared" si="7"/>
        <v>192.96243718876249</v>
      </c>
    </row>
    <row r="53" spans="1:14" x14ac:dyDescent="0.25">
      <c r="A53" t="s">
        <v>43</v>
      </c>
      <c r="B53" s="1">
        <v>82.047177419354796</v>
      </c>
      <c r="C53" s="1">
        <v>65.627580645161501</v>
      </c>
      <c r="D53" s="1">
        <v>137.50814229248999</v>
      </c>
      <c r="E53" s="1">
        <v>197.52603112840501</v>
      </c>
      <c r="F53" s="1">
        <v>62.985156250000003</v>
      </c>
      <c r="G53" s="1">
        <v>164.767509881423</v>
      </c>
      <c r="H53" s="1">
        <v>261.37704280155702</v>
      </c>
      <c r="I53" s="1">
        <v>77.661322957198394</v>
      </c>
      <c r="J53" s="1">
        <v>187.35999999999999</v>
      </c>
      <c r="K53" s="3">
        <f t="shared" si="4"/>
        <v>79.584237903225812</v>
      </c>
      <c r="L53" s="3">
        <f t="shared" si="5"/>
        <v>137.96243718876249</v>
      </c>
      <c r="M53" s="3">
        <f t="shared" si="6"/>
        <v>162.96243718876249</v>
      </c>
      <c r="N53" s="3">
        <f t="shared" si="7"/>
        <v>192.96243718876249</v>
      </c>
    </row>
    <row r="54" spans="1:14" x14ac:dyDescent="0.25">
      <c r="A54" t="s">
        <v>44</v>
      </c>
      <c r="B54" s="1">
        <v>78.3099722222222</v>
      </c>
      <c r="C54" s="1">
        <v>73.207194444444696</v>
      </c>
      <c r="D54" s="1">
        <v>137.50814229248999</v>
      </c>
      <c r="E54" s="1">
        <v>197.52603112840501</v>
      </c>
      <c r="F54" s="1">
        <v>62.985156250000003</v>
      </c>
      <c r="G54" s="1">
        <v>164.767509881423</v>
      </c>
      <c r="H54" s="1">
        <v>261.37704280155702</v>
      </c>
      <c r="I54" s="1">
        <v>77.661322957198394</v>
      </c>
      <c r="J54" s="1">
        <v>187.35999999999999</v>
      </c>
      <c r="K54" s="3">
        <f t="shared" si="4"/>
        <v>77.544555555555576</v>
      </c>
      <c r="L54" s="3">
        <f t="shared" si="5"/>
        <v>137.96243718876249</v>
      </c>
      <c r="M54" s="3">
        <f t="shared" si="6"/>
        <v>162.96243718876249</v>
      </c>
      <c r="N54" s="3">
        <f t="shared" si="7"/>
        <v>192.96243718876249</v>
      </c>
    </row>
    <row r="55" spans="1:14" x14ac:dyDescent="0.25">
      <c r="A55" t="s">
        <v>45</v>
      </c>
      <c r="B55" s="1">
        <v>86.096550335570299</v>
      </c>
      <c r="C55" s="1">
        <v>92.320725806451605</v>
      </c>
      <c r="D55" s="1">
        <v>137.50814229248999</v>
      </c>
      <c r="E55" s="1">
        <v>197.52603112840501</v>
      </c>
      <c r="F55" s="1">
        <v>62.985156250000003</v>
      </c>
      <c r="G55" s="1">
        <v>164.767509881423</v>
      </c>
      <c r="H55" s="1">
        <v>261.37704280155702</v>
      </c>
      <c r="I55" s="1">
        <v>77.661322957198394</v>
      </c>
      <c r="J55" s="1">
        <v>187.35999999999999</v>
      </c>
      <c r="K55" s="3">
        <f t="shared" si="4"/>
        <v>87.030176656202485</v>
      </c>
      <c r="L55" s="3">
        <f t="shared" si="5"/>
        <v>137.96243718876249</v>
      </c>
      <c r="M55" s="3">
        <f t="shared" si="6"/>
        <v>162.96243718876249</v>
      </c>
      <c r="N55" s="3">
        <f t="shared" si="7"/>
        <v>192.96243718876249</v>
      </c>
    </row>
    <row r="56" spans="1:14" x14ac:dyDescent="0.25">
      <c r="A56" t="s">
        <v>46</v>
      </c>
      <c r="B56" s="1">
        <v>113.906444444445</v>
      </c>
      <c r="C56" s="1">
        <v>130.550194444444</v>
      </c>
      <c r="D56" s="1">
        <v>137.50814229248999</v>
      </c>
      <c r="E56" s="1">
        <v>197.52603112840501</v>
      </c>
      <c r="F56" s="1">
        <v>62.985156250000003</v>
      </c>
      <c r="G56" s="1">
        <v>164.767509881423</v>
      </c>
      <c r="H56" s="1">
        <v>261.37704280155702</v>
      </c>
      <c r="I56" s="1">
        <v>77.661322957198394</v>
      </c>
      <c r="J56" s="1">
        <v>187.35999999999999</v>
      </c>
      <c r="K56" s="3">
        <f t="shared" si="4"/>
        <v>116.40300694444485</v>
      </c>
      <c r="L56" s="3">
        <f t="shared" si="5"/>
        <v>137.96243718876249</v>
      </c>
      <c r="M56" s="3">
        <f t="shared" si="6"/>
        <v>162.96243718876249</v>
      </c>
      <c r="N56" s="3">
        <f t="shared" si="7"/>
        <v>192.96243718876249</v>
      </c>
    </row>
    <row r="57" spans="1:14" x14ac:dyDescent="0.25">
      <c r="A57" t="s">
        <v>47</v>
      </c>
      <c r="B57" s="1">
        <v>108.31559139785</v>
      </c>
      <c r="C57" s="1">
        <v>131.984704301075</v>
      </c>
      <c r="D57" s="1">
        <v>137.50814229248999</v>
      </c>
      <c r="E57" s="1">
        <v>197.52603112840501</v>
      </c>
      <c r="F57" s="1">
        <v>62.985156250000003</v>
      </c>
      <c r="G57" s="1">
        <v>164.767509881423</v>
      </c>
      <c r="H57" s="1">
        <v>261.37704280155702</v>
      </c>
      <c r="I57" s="1">
        <v>77.661322957198394</v>
      </c>
      <c r="J57" s="1">
        <v>157.29999999999998</v>
      </c>
      <c r="K57" s="3">
        <f t="shared" si="4"/>
        <v>111.86595833333374</v>
      </c>
      <c r="L57" s="3">
        <f t="shared" si="5"/>
        <v>137.96243718876249</v>
      </c>
      <c r="M57" s="3">
        <f t="shared" si="6"/>
        <v>162.96243718876249</v>
      </c>
      <c r="N57" s="3">
        <f t="shared" si="7"/>
        <v>192.96243718876249</v>
      </c>
    </row>
    <row r="58" spans="1:14" x14ac:dyDescent="0.25">
      <c r="A58" t="s">
        <v>83</v>
      </c>
      <c r="B58" s="1">
        <v>114.14016129032299</v>
      </c>
      <c r="C58" s="1">
        <v>128.52099462365601</v>
      </c>
      <c r="D58" s="1">
        <v>88.707952755905495</v>
      </c>
      <c r="E58" s="1">
        <v>122.028745098039</v>
      </c>
      <c r="F58" s="1">
        <v>152.29607003890999</v>
      </c>
      <c r="G58" s="1">
        <v>98.471811023622095</v>
      </c>
      <c r="H58" s="1">
        <v>148.00568627451</v>
      </c>
      <c r="I58" s="1">
        <v>199.05618677042801</v>
      </c>
      <c r="J58" s="1">
        <v>157.29999999999998</v>
      </c>
      <c r="K58" s="3">
        <f t="shared" si="4"/>
        <v>116.29728629032294</v>
      </c>
      <c r="L58" s="3">
        <f t="shared" si="5"/>
        <v>125.13596843973679</v>
      </c>
      <c r="M58" s="3">
        <f t="shared" si="6"/>
        <v>150.13596843973679</v>
      </c>
      <c r="N58" s="3">
        <f t="shared" si="7"/>
        <v>180.13596843973679</v>
      </c>
    </row>
    <row r="59" spans="1:14" x14ac:dyDescent="0.25">
      <c r="A59" t="s">
        <v>84</v>
      </c>
      <c r="B59" s="1">
        <v>128.52236607142899</v>
      </c>
      <c r="C59" s="1">
        <v>135.12020833333301</v>
      </c>
      <c r="D59" s="1">
        <v>88.707952755905495</v>
      </c>
      <c r="E59" s="1">
        <v>122.028745098039</v>
      </c>
      <c r="F59" s="1">
        <v>152.29607003890999</v>
      </c>
      <c r="G59" s="1">
        <v>98.471811023622095</v>
      </c>
      <c r="H59" s="1">
        <v>148.00568627451</v>
      </c>
      <c r="I59" s="1">
        <v>199.05618677042801</v>
      </c>
      <c r="J59" s="1">
        <v>157.29999999999998</v>
      </c>
      <c r="K59" s="3">
        <f t="shared" si="4"/>
        <v>129.5120424107146</v>
      </c>
      <c r="L59" s="3">
        <f t="shared" si="5"/>
        <v>125.13596843973679</v>
      </c>
      <c r="M59" s="3">
        <f t="shared" si="6"/>
        <v>154.5120424107146</v>
      </c>
      <c r="N59" s="3">
        <f t="shared" si="7"/>
        <v>184.5120424107146</v>
      </c>
    </row>
    <row r="60" spans="1:14" x14ac:dyDescent="0.25">
      <c r="A60" t="s">
        <v>85</v>
      </c>
      <c r="B60" s="1">
        <v>94.727496635262199</v>
      </c>
      <c r="C60" s="1">
        <v>87.316424731182806</v>
      </c>
      <c r="D60" s="1">
        <v>88.707952755905495</v>
      </c>
      <c r="E60" s="1">
        <v>122.028745098039</v>
      </c>
      <c r="F60" s="1">
        <v>152.29607003890999</v>
      </c>
      <c r="G60" s="1">
        <v>98.471811023622095</v>
      </c>
      <c r="H60" s="1">
        <v>148.00568627451</v>
      </c>
      <c r="I60" s="1">
        <v>199.05618677042801</v>
      </c>
      <c r="J60" s="1">
        <v>157.29999999999998</v>
      </c>
      <c r="K60" s="3">
        <f t="shared" si="4"/>
        <v>93.615835849650296</v>
      </c>
      <c r="L60" s="3">
        <f t="shared" si="5"/>
        <v>125.13596843973679</v>
      </c>
      <c r="M60" s="3">
        <f t="shared" si="6"/>
        <v>150.13596843973679</v>
      </c>
      <c r="N60" s="3">
        <f t="shared" si="7"/>
        <v>180.13596843973679</v>
      </c>
    </row>
    <row r="61" spans="1:14" x14ac:dyDescent="0.25">
      <c r="A61" t="s">
        <v>86</v>
      </c>
      <c r="E61" s="1">
        <v>122.028745098039</v>
      </c>
      <c r="F61" s="1">
        <v>152.29607003890999</v>
      </c>
      <c r="H61" s="1">
        <v>148.00568627451</v>
      </c>
      <c r="I61" s="1">
        <v>199.05618677042801</v>
      </c>
      <c r="J61" s="1"/>
      <c r="K61" s="3"/>
      <c r="L61" s="3"/>
      <c r="M61" s="3"/>
      <c r="N61" s="3"/>
    </row>
    <row r="62" spans="1:14" x14ac:dyDescent="0.25">
      <c r="A62" t="s">
        <v>87</v>
      </c>
      <c r="E62" s="1">
        <v>122.028745098039</v>
      </c>
      <c r="F62" s="1">
        <v>152.29607003890999</v>
      </c>
      <c r="H62" s="1">
        <v>148.00568627451</v>
      </c>
      <c r="I62" s="1">
        <v>199.05618677042801</v>
      </c>
    </row>
    <row r="63" spans="1:14" x14ac:dyDescent="0.25">
      <c r="A63" t="s">
        <v>88</v>
      </c>
      <c r="E63" s="1">
        <v>122.028745098039</v>
      </c>
      <c r="F63" s="1">
        <v>152.29607003890999</v>
      </c>
      <c r="H63" s="1">
        <v>148.00568627451</v>
      </c>
      <c r="I63" s="1">
        <v>199.05618677042801</v>
      </c>
    </row>
    <row r="64" spans="1:14" x14ac:dyDescent="0.25">
      <c r="A64" t="s">
        <v>89</v>
      </c>
      <c r="E64" s="1">
        <v>122.028745098039</v>
      </c>
      <c r="F64" s="1">
        <v>152.29607003890999</v>
      </c>
      <c r="H64" s="1">
        <v>148.00568627451</v>
      </c>
      <c r="I64" s="1">
        <v>199.05618677042801</v>
      </c>
    </row>
    <row r="65" spans="1:9" x14ac:dyDescent="0.25">
      <c r="A65" t="s">
        <v>90</v>
      </c>
      <c r="E65" s="1">
        <v>122.028745098039</v>
      </c>
      <c r="F65" s="1">
        <v>152.29607003890999</v>
      </c>
      <c r="H65" s="1">
        <v>148.00568627451</v>
      </c>
      <c r="I65" s="1">
        <v>199.05618677042801</v>
      </c>
    </row>
    <row r="66" spans="1:9" x14ac:dyDescent="0.25">
      <c r="A66" t="s">
        <v>91</v>
      </c>
      <c r="E66" s="1">
        <v>122.028745098039</v>
      </c>
      <c r="F66" s="1">
        <v>152.29607003890999</v>
      </c>
      <c r="H66" s="1">
        <v>148.00568627451</v>
      </c>
      <c r="I66" s="1">
        <v>199.05618677042801</v>
      </c>
    </row>
    <row r="67" spans="1:9" x14ac:dyDescent="0.25">
      <c r="A67" t="s">
        <v>92</v>
      </c>
      <c r="E67" s="1">
        <v>122.028745098039</v>
      </c>
      <c r="F67" s="1">
        <v>152.29607003890999</v>
      </c>
      <c r="H67" s="1">
        <v>148.00568627451</v>
      </c>
      <c r="I67" s="1">
        <v>199.05618677042801</v>
      </c>
    </row>
    <row r="68" spans="1:9" x14ac:dyDescent="0.25">
      <c r="A68" t="s">
        <v>93</v>
      </c>
      <c r="E68" s="1">
        <v>122.028745098039</v>
      </c>
      <c r="F68" s="1">
        <v>152.29607003890999</v>
      </c>
      <c r="H68" s="1">
        <v>148.00568627451</v>
      </c>
      <c r="I68" s="1">
        <v>199.05618677042801</v>
      </c>
    </row>
    <row r="69" spans="1:9" x14ac:dyDescent="0.25">
      <c r="A69" t="s">
        <v>94</v>
      </c>
      <c r="E69" s="1">
        <v>122.028745098039</v>
      </c>
      <c r="F69" s="1">
        <v>152.29607003890999</v>
      </c>
      <c r="H69" s="1">
        <v>148.00568627451</v>
      </c>
      <c r="I69" s="1">
        <v>199.05618677042801</v>
      </c>
    </row>
  </sheetData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64119FBA80243ACA268A0FDAB45E2" ma:contentTypeVersion="4" ma:contentTypeDescription="Create a new document." ma:contentTypeScope="" ma:versionID="368d882af19fa2a70368c4896f0f79dc">
  <xsd:schema xmlns:xsd="http://www.w3.org/2001/XMLSchema" xmlns:xs="http://www.w3.org/2001/XMLSchema" xmlns:p="http://schemas.microsoft.com/office/2006/metadata/properties" xmlns:ns2="3a003084-75ea-4df2-8f40-74c56ca4fef3" xmlns:ns3="ef59c758-d5a4-4c69-84ae-a5f8e8240088" targetNamespace="http://schemas.microsoft.com/office/2006/metadata/properties" ma:root="true" ma:fieldsID="53c8d3ad042d823fb5eb9e850a5f5b66" ns2:_="" ns3:_="">
    <xsd:import namespace="3a003084-75ea-4df2-8f40-74c56ca4fef3"/>
    <xsd:import namespace="ef59c758-d5a4-4c69-84ae-a5f8e8240088"/>
    <xsd:element name="properties">
      <xsd:complexType>
        <xsd:sequence>
          <xsd:element name="documentManagement">
            <xsd:complexType>
              <xsd:all>
                <xsd:element ref="ns2:Date" minOccurs="0"/>
                <xsd:element ref="ns2:Comme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03084-75ea-4df2-8f40-74c56ca4fef3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description="Date officielle (p.e. date envoi)" ma:format="DateOnly" ma:internalName="Date">
      <xsd:simpleType>
        <xsd:restriction base="dms:DateTime"/>
      </xsd:simpleType>
    </xsd:element>
    <xsd:element name="Comments" ma:index="9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9c758-d5a4-4c69-84ae-a5f8e82400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3a003084-75ea-4df2-8f40-74c56ca4fef3">2025-02-24T23:00:00+00:00</Date>
    <Comments xmlns="3a003084-75ea-4df2-8f40-74c56ca4fef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BA751F-4B3F-45D7-A33C-5B40109F4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003084-75ea-4df2-8f40-74c56ca4fef3"/>
    <ds:schemaRef ds:uri="ef59c758-d5a4-4c69-84ae-a5f8e8240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0DC4E-9918-48E4-8D6C-3DE54CE43DEF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f59c758-d5a4-4c69-84ae-a5f8e8240088"/>
    <ds:schemaRef ds:uri="http://schemas.microsoft.com/office/2006/documentManagement/types"/>
    <ds:schemaRef ds:uri="http://www.w3.org/XML/1998/namespace"/>
    <ds:schemaRef ds:uri="3a003084-75ea-4df2-8f40-74c56ca4fef3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6069DD1-2127-45DF-9735-385D5EC606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Monthly</vt:lpstr>
      <vt:lpstr>Chart1</vt:lpstr>
      <vt:lpstr>FI</vt:lpstr>
      <vt:lpstr>MS</vt:lpstr>
      <vt:lpstr>PercentageBase</vt:lpstr>
      <vt:lpstr>PercentagePeak</vt:lpstr>
      <vt:lpstr>PercentageY1</vt:lpstr>
      <vt:lpstr>PercentageY2</vt:lpstr>
      <vt:lpstr>PercentageY3</vt:lpstr>
      <vt:lpstr>PmB</vt:lpstr>
      <vt:lpstr>YearlyConsumption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Seywert Jeff</dc:creator>
  <cp:lastModifiedBy>Seywert Jeff</cp:lastModifiedBy>
  <dcterms:created xsi:type="dcterms:W3CDTF">2025-02-07T10:59:41Z</dcterms:created>
  <dcterms:modified xsi:type="dcterms:W3CDTF">2025-08-28T09:44:43Z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0x01010096A64119FBA80243ACA268A0FDAB45E2</vt:lpwstr>
  </property>
</Properties>
</file>